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iagrams/data2.xml" ContentType="application/vnd.openxmlformats-officedocument.drawingml.diagramData+xml"/>
  <Override PartName="/xl/diagrams/data3.xml" ContentType="application/vnd.openxmlformats-officedocument.drawingml.diagramData+xml"/>
  <Override PartName="/xl/diagrams/data1.xml" ContentType="application/vnd.openxmlformats-officedocument.drawingml.diagramData+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worksheets/sheet8.xml" ContentType="application/vnd.openxmlformats-officedocument.spreadsheetml.worksheet+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3.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3820"/>
  <mc:AlternateContent xmlns:mc="http://schemas.openxmlformats.org/markup-compatibility/2006">
    <mc:Choice Requires="x15">
      <x15ac:absPath xmlns:x15ac="http://schemas.microsoft.com/office/spreadsheetml/2010/11/ac" url="C:\Users\1018435030\Desktop\Costos de Operación I Semestre 2023\"/>
    </mc:Choice>
  </mc:AlternateContent>
  <xr:revisionPtr revIDLastSave="0" documentId="13_ncr:1_{26322A70-2597-4A0C-875E-9E1E3A162065}" xr6:coauthVersionLast="47" xr6:coauthVersionMax="47" xr10:uidLastSave="{00000000-0000-0000-0000-000000000000}"/>
  <bookViews>
    <workbookView xWindow="-120" yWindow="-120" windowWidth="29040" windowHeight="15840" xr2:uid="{00000000-000D-0000-FFFF-FFFF00000000}"/>
  </bookViews>
  <sheets>
    <sheet name="CONTENIDO" sheetId="8" r:id="rId1"/>
    <sheet name="EMPRESA POR TIPO DE AERONAVE" sheetId="9" r:id="rId2"/>
    <sheet name="COBERTURA" sheetId="10" r:id="rId3"/>
    <sheet name="GRAFICAS" sheetId="11" r:id="rId4"/>
    <sheet name="PAX REGULAR NACIONAL - INTER" sheetId="3" r:id="rId5"/>
    <sheet name="CARGA NACIONAL - INTER" sheetId="4" r:id="rId6"/>
    <sheet name="COMERCIAL REGIONAL" sheetId="5" r:id="rId7"/>
    <sheet name="AEROTAXIS" sheetId="6" r:id="rId8"/>
    <sheet name="TRABAJOS AEREOS ESPECIALES" sheetId="7" r:id="rId9"/>
    <sheet name="AVIACIÓN AGRICOLA" sheetId="12" r:id="rId10"/>
  </sheets>
  <externalReferences>
    <externalReference r:id="rId11"/>
  </externalReferences>
  <definedNames>
    <definedName name="_xlnm._FilterDatabase" localSheetId="1" hidden="1">'EMPRESA POR TIPO DE AERONAVE'!$A$2:$D$238</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 i="3" l="1"/>
  <c r="B13" i="12"/>
  <c r="C13" i="12"/>
  <c r="D13" i="12"/>
  <c r="E13" i="12"/>
  <c r="F13" i="12"/>
  <c r="G13" i="12"/>
  <c r="H13" i="12"/>
  <c r="I13" i="12"/>
  <c r="J13" i="12"/>
  <c r="K13" i="12"/>
  <c r="B17" i="12"/>
  <c r="B18" i="12" s="1"/>
  <c r="C17" i="12"/>
  <c r="D17" i="12"/>
  <c r="E17" i="12"/>
  <c r="F17" i="12"/>
  <c r="G17" i="12"/>
  <c r="H17" i="12"/>
  <c r="I17" i="12"/>
  <c r="J17" i="12"/>
  <c r="K17" i="12"/>
  <c r="C18" i="12"/>
  <c r="C23" i="12" s="1"/>
  <c r="D18" i="12"/>
  <c r="D23" i="12" s="1"/>
  <c r="E18" i="12"/>
  <c r="F18" i="12"/>
  <c r="F23" i="12" s="1"/>
  <c r="G18" i="12"/>
  <c r="H18" i="12"/>
  <c r="I18" i="12"/>
  <c r="J18" i="12"/>
  <c r="K18" i="12"/>
  <c r="E23" i="12"/>
  <c r="G23" i="12"/>
  <c r="H23" i="12"/>
  <c r="I23" i="12"/>
  <c r="J23" i="12"/>
  <c r="K23" i="12"/>
  <c r="C24" i="12"/>
  <c r="D24" i="12"/>
  <c r="E24" i="12"/>
  <c r="F24" i="12"/>
  <c r="G24" i="12"/>
  <c r="H24" i="12"/>
  <c r="I24" i="12"/>
  <c r="J24" i="12"/>
  <c r="K24" i="12"/>
  <c r="C25" i="12"/>
  <c r="D25" i="12"/>
  <c r="E25" i="12"/>
  <c r="F25" i="12"/>
  <c r="G25" i="12"/>
  <c r="H25" i="12"/>
  <c r="I25" i="12"/>
  <c r="J25" i="12"/>
  <c r="K25" i="12"/>
  <c r="C26" i="12"/>
  <c r="D26" i="12"/>
  <c r="E26" i="12"/>
  <c r="F26" i="12"/>
  <c r="G26" i="12"/>
  <c r="H26" i="12"/>
  <c r="I26" i="12"/>
  <c r="J26" i="12"/>
  <c r="K26" i="12"/>
  <c r="C27" i="12"/>
  <c r="D27" i="12"/>
  <c r="E27" i="12"/>
  <c r="F27" i="12"/>
  <c r="G27" i="12"/>
  <c r="H27" i="12"/>
  <c r="I27" i="12"/>
  <c r="J27" i="12"/>
  <c r="K27" i="12"/>
  <c r="C28" i="12"/>
  <c r="D28" i="12"/>
  <c r="E28" i="12"/>
  <c r="F28" i="12"/>
  <c r="G28" i="12"/>
  <c r="H28" i="12"/>
  <c r="I28" i="12"/>
  <c r="J28" i="12"/>
  <c r="K28" i="12"/>
  <c r="C29" i="12"/>
  <c r="D29" i="12"/>
  <c r="E29" i="12"/>
  <c r="F29" i="12"/>
  <c r="G29" i="12"/>
  <c r="H29" i="12"/>
  <c r="I29" i="12"/>
  <c r="J29" i="12"/>
  <c r="K29" i="12"/>
  <c r="C30" i="12"/>
  <c r="D30" i="12"/>
  <c r="E30" i="12"/>
  <c r="F30" i="12"/>
  <c r="G30" i="12"/>
  <c r="H30" i="12"/>
  <c r="I30" i="12"/>
  <c r="J30" i="12"/>
  <c r="K30" i="12"/>
  <c r="C31" i="12"/>
  <c r="D31" i="12"/>
  <c r="E31" i="12"/>
  <c r="F31" i="12"/>
  <c r="G31" i="12"/>
  <c r="H31" i="12"/>
  <c r="I31" i="12"/>
  <c r="J31" i="12"/>
  <c r="K31" i="12"/>
  <c r="C32" i="12"/>
  <c r="D32" i="12"/>
  <c r="E32" i="12"/>
  <c r="F32" i="12"/>
  <c r="G32" i="12"/>
  <c r="H32" i="12"/>
  <c r="I32" i="12"/>
  <c r="J32" i="12"/>
  <c r="K32" i="12"/>
  <c r="C33" i="12"/>
  <c r="D33" i="12"/>
  <c r="E33" i="12"/>
  <c r="F33" i="12"/>
  <c r="G33" i="12"/>
  <c r="H33" i="12"/>
  <c r="I33" i="12"/>
  <c r="J33" i="12"/>
  <c r="K33" i="12"/>
  <c r="C34" i="12"/>
  <c r="D34" i="12"/>
  <c r="E34" i="12"/>
  <c r="F34" i="12"/>
  <c r="G34" i="12"/>
  <c r="H34" i="12"/>
  <c r="I34" i="12"/>
  <c r="J34" i="12"/>
  <c r="K34" i="12"/>
  <c r="C35" i="12"/>
  <c r="D35" i="12"/>
  <c r="E35" i="12"/>
  <c r="F35" i="12"/>
  <c r="G35" i="12"/>
  <c r="H35" i="12"/>
  <c r="I35" i="12"/>
  <c r="J35" i="12"/>
  <c r="K35" i="12"/>
  <c r="C36" i="12"/>
  <c r="D36" i="12"/>
  <c r="E36" i="12"/>
  <c r="F36" i="12"/>
  <c r="G36" i="12"/>
  <c r="H36" i="12"/>
  <c r="I36" i="12"/>
  <c r="J36" i="12"/>
  <c r="K36" i="12"/>
  <c r="B26" i="12" l="1"/>
  <c r="B32" i="12"/>
  <c r="B25" i="12"/>
  <c r="B31" i="12"/>
  <c r="B24" i="12"/>
  <c r="B23" i="12"/>
  <c r="B29" i="12"/>
  <c r="B35" i="12"/>
  <c r="B28" i="12"/>
  <c r="B34" i="12"/>
  <c r="B30" i="12"/>
  <c r="B27" i="12"/>
  <c r="B33" i="12"/>
  <c r="B36" i="12"/>
  <c r="E43" i="11" l="1"/>
  <c r="D31" i="11"/>
  <c r="E31" i="11"/>
  <c r="D32" i="11" l="1"/>
  <c r="E32" i="11"/>
  <c r="D33" i="11"/>
  <c r="E33" i="11"/>
  <c r="D34" i="11"/>
  <c r="E34" i="11"/>
  <c r="D35" i="11"/>
  <c r="E35" i="11"/>
  <c r="D36" i="11"/>
  <c r="E36" i="11"/>
  <c r="D37" i="11"/>
  <c r="E37" i="11"/>
  <c r="D38" i="11"/>
  <c r="E38" i="11"/>
  <c r="D39" i="11"/>
  <c r="E39" i="11"/>
  <c r="D40" i="11"/>
  <c r="E40" i="11"/>
  <c r="D41" i="11"/>
  <c r="E41" i="11"/>
  <c r="D42" i="11"/>
  <c r="E42" i="11"/>
  <c r="D43" i="11"/>
  <c r="D44" i="11"/>
  <c r="E44" i="11"/>
  <c r="E45" i="11"/>
  <c r="E46" i="11"/>
  <c r="D5" i="10"/>
  <c r="D6" i="10"/>
  <c r="D7" i="10"/>
  <c r="D8" i="10"/>
  <c r="D9" i="10"/>
  <c r="D10" i="10"/>
  <c r="D11" i="10"/>
  <c r="B12" i="10"/>
  <c r="C12" i="10"/>
  <c r="D12" i="10" l="1"/>
  <c r="B23" i="7"/>
  <c r="L36" i="7"/>
  <c r="K36" i="7"/>
  <c r="J36" i="7"/>
  <c r="I36" i="7"/>
  <c r="H36" i="7"/>
  <c r="G36" i="7"/>
  <c r="L35" i="7"/>
  <c r="K35" i="7"/>
  <c r="J35" i="7"/>
  <c r="I35" i="7"/>
  <c r="H35" i="7"/>
  <c r="G35" i="7"/>
  <c r="F35" i="7"/>
  <c r="L34" i="7"/>
  <c r="K34" i="7"/>
  <c r="J34" i="7"/>
  <c r="I34" i="7"/>
  <c r="H34" i="7"/>
  <c r="G34" i="7"/>
  <c r="F34" i="7"/>
  <c r="L33" i="7"/>
  <c r="K33" i="7"/>
  <c r="J33" i="7"/>
  <c r="I33" i="7"/>
  <c r="H33" i="7"/>
  <c r="G33" i="7"/>
  <c r="L32" i="7"/>
  <c r="K32" i="7"/>
  <c r="J32" i="7"/>
  <c r="I32" i="7"/>
  <c r="H32" i="7"/>
  <c r="G32" i="7"/>
  <c r="F32" i="7"/>
  <c r="L31" i="7"/>
  <c r="K31" i="7"/>
  <c r="J31" i="7"/>
  <c r="I31" i="7"/>
  <c r="H31" i="7"/>
  <c r="G31" i="7"/>
  <c r="L30" i="7"/>
  <c r="K30" i="7"/>
  <c r="J30" i="7"/>
  <c r="I30" i="7"/>
  <c r="H30" i="7"/>
  <c r="G30" i="7"/>
  <c r="L29" i="7"/>
  <c r="K29" i="7"/>
  <c r="J29" i="7"/>
  <c r="I29" i="7"/>
  <c r="H29" i="7"/>
  <c r="G29" i="7"/>
  <c r="F29" i="7"/>
  <c r="L28" i="7"/>
  <c r="K28" i="7"/>
  <c r="J28" i="7"/>
  <c r="I28" i="7"/>
  <c r="H28" i="7"/>
  <c r="G28" i="7"/>
  <c r="F28" i="7"/>
  <c r="L27" i="7"/>
  <c r="K27" i="7"/>
  <c r="J27" i="7"/>
  <c r="I27" i="7"/>
  <c r="H27" i="7"/>
  <c r="G27" i="7"/>
  <c r="F27" i="7"/>
  <c r="L26" i="7"/>
  <c r="K26" i="7"/>
  <c r="J26" i="7"/>
  <c r="I26" i="7"/>
  <c r="H26" i="7"/>
  <c r="G26" i="7"/>
  <c r="F26" i="7"/>
  <c r="L25" i="7"/>
  <c r="K25" i="7"/>
  <c r="J25" i="7"/>
  <c r="I25" i="7"/>
  <c r="H25" i="7"/>
  <c r="G25" i="7"/>
  <c r="L24" i="7"/>
  <c r="K24" i="7"/>
  <c r="J24" i="7"/>
  <c r="I24" i="7"/>
  <c r="H24" i="7"/>
  <c r="G24" i="7"/>
  <c r="L23" i="7"/>
  <c r="K23" i="7"/>
  <c r="J23" i="7"/>
  <c r="I23" i="7"/>
  <c r="H23" i="7"/>
  <c r="G23" i="7"/>
  <c r="F23" i="7"/>
  <c r="C17" i="7"/>
  <c r="D17" i="7"/>
  <c r="E17" i="7"/>
  <c r="E35" i="7" s="1"/>
  <c r="F17" i="7"/>
  <c r="G17" i="7"/>
  <c r="H17" i="7"/>
  <c r="I17" i="7"/>
  <c r="J17" i="7"/>
  <c r="K17" i="7"/>
  <c r="L17" i="7"/>
  <c r="B17" i="7"/>
  <c r="C13" i="7"/>
  <c r="D13" i="7"/>
  <c r="E13" i="7"/>
  <c r="E18" i="7" s="1"/>
  <c r="E29" i="7" s="1"/>
  <c r="F13" i="7"/>
  <c r="F18" i="7" s="1"/>
  <c r="F30" i="7" s="1"/>
  <c r="G13" i="7"/>
  <c r="H13" i="7"/>
  <c r="I13" i="7"/>
  <c r="J13" i="7"/>
  <c r="K13" i="7"/>
  <c r="L13" i="7"/>
  <c r="B13" i="7"/>
  <c r="C35" i="7" l="1"/>
  <c r="E27" i="7"/>
  <c r="E25" i="7"/>
  <c r="E28" i="7"/>
  <c r="E24" i="7"/>
  <c r="F25" i="7"/>
  <c r="E36" i="7"/>
  <c r="E26" i="7"/>
  <c r="L18" i="7"/>
  <c r="E23" i="7"/>
  <c r="F24" i="7"/>
  <c r="F36" i="7"/>
  <c r="C18" i="7"/>
  <c r="C31" i="7"/>
  <c r="E33" i="7"/>
  <c r="E32" i="7"/>
  <c r="F33" i="7"/>
  <c r="E34" i="7"/>
  <c r="E31" i="7"/>
  <c r="E30" i="7"/>
  <c r="F31" i="7"/>
  <c r="B18" i="7"/>
  <c r="G18" i="7"/>
  <c r="K18" i="7"/>
  <c r="J18" i="7"/>
  <c r="I18" i="7"/>
  <c r="H18" i="7"/>
  <c r="D18" i="7"/>
  <c r="D28" i="7" l="1"/>
  <c r="D33" i="7"/>
  <c r="D25" i="7"/>
  <c r="D29" i="7"/>
  <c r="D30" i="7"/>
  <c r="D32" i="7"/>
  <c r="D27" i="7"/>
  <c r="D34" i="7"/>
  <c r="D36" i="7"/>
  <c r="D23" i="7"/>
  <c r="D24" i="7"/>
  <c r="D26" i="7"/>
  <c r="C27" i="7"/>
  <c r="C29" i="7"/>
  <c r="C28" i="7"/>
  <c r="C25" i="7"/>
  <c r="C30" i="7"/>
  <c r="C32" i="7"/>
  <c r="C33" i="7"/>
  <c r="C23" i="7"/>
  <c r="C36" i="7"/>
  <c r="C26" i="7"/>
  <c r="C34" i="7"/>
  <c r="C24" i="7"/>
  <c r="D31" i="7"/>
  <c r="B26" i="7"/>
  <c r="B31" i="7"/>
  <c r="B27" i="7"/>
  <c r="B28" i="7"/>
  <c r="B29" i="7"/>
  <c r="B30" i="7"/>
  <c r="B24" i="7"/>
  <c r="B25" i="7"/>
  <c r="B32" i="7"/>
  <c r="B34" i="7"/>
  <c r="B33" i="7"/>
  <c r="B35" i="7"/>
  <c r="B36" i="7"/>
  <c r="D35" i="7"/>
  <c r="Z24" i="6" l="1"/>
  <c r="Z25" i="6"/>
  <c r="Z26" i="6"/>
  <c r="Z27" i="6"/>
  <c r="Z28" i="6"/>
  <c r="Z29" i="6"/>
  <c r="Z30" i="6"/>
  <c r="Z31" i="6"/>
  <c r="Z32" i="6"/>
  <c r="Z33" i="6"/>
  <c r="Z34" i="6"/>
  <c r="Z35" i="6"/>
  <c r="Z36" i="6"/>
  <c r="Z23" i="6"/>
  <c r="Y24" i="6"/>
  <c r="Y25" i="6"/>
  <c r="Y26" i="6"/>
  <c r="Y27" i="6"/>
  <c r="Y28" i="6"/>
  <c r="Y29" i="6"/>
  <c r="Y30" i="6"/>
  <c r="Y31" i="6"/>
  <c r="Y32" i="6"/>
  <c r="Y33" i="6"/>
  <c r="Y34" i="6"/>
  <c r="Y35" i="6"/>
  <c r="Y36" i="6"/>
  <c r="Y23" i="6"/>
  <c r="X24" i="6"/>
  <c r="X25" i="6"/>
  <c r="X26" i="6"/>
  <c r="X27" i="6"/>
  <c r="X28" i="6"/>
  <c r="X29" i="6"/>
  <c r="X30" i="6"/>
  <c r="X31" i="6"/>
  <c r="X32" i="6"/>
  <c r="X33" i="6"/>
  <c r="X34" i="6"/>
  <c r="X35" i="6"/>
  <c r="X36" i="6"/>
  <c r="X23" i="6"/>
  <c r="W24" i="6"/>
  <c r="W25" i="6"/>
  <c r="W26" i="6"/>
  <c r="W27" i="6"/>
  <c r="W28" i="6"/>
  <c r="W29" i="6"/>
  <c r="W30" i="6"/>
  <c r="W31" i="6"/>
  <c r="W32" i="6"/>
  <c r="W33" i="6"/>
  <c r="W34" i="6"/>
  <c r="W35" i="6"/>
  <c r="W36" i="6"/>
  <c r="W23" i="6"/>
  <c r="V24" i="6"/>
  <c r="V25" i="6"/>
  <c r="V26" i="6"/>
  <c r="V27" i="6"/>
  <c r="V28" i="6"/>
  <c r="V29" i="6"/>
  <c r="V30" i="6"/>
  <c r="V31" i="6"/>
  <c r="V32" i="6"/>
  <c r="V33" i="6"/>
  <c r="V34" i="6"/>
  <c r="V35" i="6"/>
  <c r="V36" i="6"/>
  <c r="V23" i="6"/>
  <c r="U24" i="6"/>
  <c r="U25" i="6"/>
  <c r="U26" i="6"/>
  <c r="U27" i="6"/>
  <c r="U28" i="6"/>
  <c r="U29" i="6"/>
  <c r="U30" i="6"/>
  <c r="U31" i="6"/>
  <c r="U32" i="6"/>
  <c r="U33" i="6"/>
  <c r="U34" i="6"/>
  <c r="U35" i="6"/>
  <c r="U36" i="6"/>
  <c r="U23" i="6"/>
  <c r="T24" i="6"/>
  <c r="T25" i="6"/>
  <c r="T26" i="6"/>
  <c r="T27" i="6"/>
  <c r="T28" i="6"/>
  <c r="T29" i="6"/>
  <c r="T30" i="6"/>
  <c r="T31" i="6"/>
  <c r="T32" i="6"/>
  <c r="T33" i="6"/>
  <c r="T34" i="6"/>
  <c r="T35" i="6"/>
  <c r="T36" i="6"/>
  <c r="T23" i="6"/>
  <c r="S24" i="6"/>
  <c r="S25" i="6"/>
  <c r="S26" i="6"/>
  <c r="S27" i="6"/>
  <c r="S28" i="6"/>
  <c r="S29" i="6"/>
  <c r="S30" i="6"/>
  <c r="S31" i="6"/>
  <c r="S32" i="6"/>
  <c r="S33" i="6"/>
  <c r="S34" i="6"/>
  <c r="S35" i="6"/>
  <c r="S36" i="6"/>
  <c r="S23" i="6"/>
  <c r="R24" i="6"/>
  <c r="R25" i="6"/>
  <c r="R26" i="6"/>
  <c r="R27" i="6"/>
  <c r="R28" i="6"/>
  <c r="R29" i="6"/>
  <c r="R30" i="6"/>
  <c r="R31" i="6"/>
  <c r="R32" i="6"/>
  <c r="R33" i="6"/>
  <c r="R34" i="6"/>
  <c r="R35" i="6"/>
  <c r="R36" i="6"/>
  <c r="R23" i="6"/>
  <c r="Q36" i="6"/>
  <c r="P36" i="6"/>
  <c r="O36" i="6"/>
  <c r="N36" i="6"/>
  <c r="M36" i="6"/>
  <c r="L36" i="6"/>
  <c r="K36" i="6"/>
  <c r="J36" i="6"/>
  <c r="I36" i="6"/>
  <c r="H36" i="6"/>
  <c r="G36" i="6"/>
  <c r="F36" i="6"/>
  <c r="E36" i="6"/>
  <c r="D36" i="6"/>
  <c r="C36" i="6"/>
  <c r="B36" i="6"/>
  <c r="Q35" i="6"/>
  <c r="P35" i="6"/>
  <c r="O35" i="6"/>
  <c r="N35" i="6"/>
  <c r="M35" i="6"/>
  <c r="L35" i="6"/>
  <c r="K35" i="6"/>
  <c r="J35" i="6"/>
  <c r="I35" i="6"/>
  <c r="H35" i="6"/>
  <c r="G35" i="6"/>
  <c r="F35" i="6"/>
  <c r="E35" i="6"/>
  <c r="D35" i="6"/>
  <c r="C35" i="6"/>
  <c r="B35" i="6"/>
  <c r="Q34" i="6"/>
  <c r="P34" i="6"/>
  <c r="O34" i="6"/>
  <c r="N34" i="6"/>
  <c r="M34" i="6"/>
  <c r="L34" i="6"/>
  <c r="K34" i="6"/>
  <c r="J34" i="6"/>
  <c r="I34" i="6"/>
  <c r="H34" i="6"/>
  <c r="G34" i="6"/>
  <c r="F34" i="6"/>
  <c r="E34" i="6"/>
  <c r="D34" i="6"/>
  <c r="C34" i="6"/>
  <c r="B34" i="6"/>
  <c r="Q33" i="6"/>
  <c r="P33" i="6"/>
  <c r="O33" i="6"/>
  <c r="N33" i="6"/>
  <c r="M33" i="6"/>
  <c r="L33" i="6"/>
  <c r="K33" i="6"/>
  <c r="J33" i="6"/>
  <c r="I33" i="6"/>
  <c r="H33" i="6"/>
  <c r="G33" i="6"/>
  <c r="F33" i="6"/>
  <c r="E33" i="6"/>
  <c r="D33" i="6"/>
  <c r="C33" i="6"/>
  <c r="B33" i="6"/>
  <c r="Q32" i="6"/>
  <c r="P32" i="6"/>
  <c r="O32" i="6"/>
  <c r="N32" i="6"/>
  <c r="M32" i="6"/>
  <c r="L32" i="6"/>
  <c r="K32" i="6"/>
  <c r="J32" i="6"/>
  <c r="I32" i="6"/>
  <c r="H32" i="6"/>
  <c r="G32" i="6"/>
  <c r="F32" i="6"/>
  <c r="E32" i="6"/>
  <c r="D32" i="6"/>
  <c r="C32" i="6"/>
  <c r="B32" i="6"/>
  <c r="Q31" i="6"/>
  <c r="P31" i="6"/>
  <c r="O31" i="6"/>
  <c r="N31" i="6"/>
  <c r="M31" i="6"/>
  <c r="L31" i="6"/>
  <c r="K31" i="6"/>
  <c r="J31" i="6"/>
  <c r="I31" i="6"/>
  <c r="H31" i="6"/>
  <c r="G31" i="6"/>
  <c r="F31" i="6"/>
  <c r="E31" i="6"/>
  <c r="D31" i="6"/>
  <c r="C31" i="6"/>
  <c r="B31" i="6"/>
  <c r="Q30" i="6"/>
  <c r="P30" i="6"/>
  <c r="O30" i="6"/>
  <c r="N30" i="6"/>
  <c r="M30" i="6"/>
  <c r="L30" i="6"/>
  <c r="K30" i="6"/>
  <c r="J30" i="6"/>
  <c r="I30" i="6"/>
  <c r="H30" i="6"/>
  <c r="G30" i="6"/>
  <c r="F30" i="6"/>
  <c r="E30" i="6"/>
  <c r="D30" i="6"/>
  <c r="C30" i="6"/>
  <c r="B30" i="6"/>
  <c r="Q29" i="6"/>
  <c r="P29" i="6"/>
  <c r="O29" i="6"/>
  <c r="N29" i="6"/>
  <c r="M29" i="6"/>
  <c r="L29" i="6"/>
  <c r="K29" i="6"/>
  <c r="J29" i="6"/>
  <c r="I29" i="6"/>
  <c r="H29" i="6"/>
  <c r="G29" i="6"/>
  <c r="F29" i="6"/>
  <c r="E29" i="6"/>
  <c r="D29" i="6"/>
  <c r="C29" i="6"/>
  <c r="B29" i="6"/>
  <c r="Q28" i="6"/>
  <c r="P28" i="6"/>
  <c r="O28" i="6"/>
  <c r="N28" i="6"/>
  <c r="M28" i="6"/>
  <c r="L28" i="6"/>
  <c r="K28" i="6"/>
  <c r="J28" i="6"/>
  <c r="I28" i="6"/>
  <c r="H28" i="6"/>
  <c r="G28" i="6"/>
  <c r="F28" i="6"/>
  <c r="E28" i="6"/>
  <c r="D28" i="6"/>
  <c r="C28" i="6"/>
  <c r="B28" i="6"/>
  <c r="Q27" i="6"/>
  <c r="P27" i="6"/>
  <c r="O27" i="6"/>
  <c r="N27" i="6"/>
  <c r="M27" i="6"/>
  <c r="L27" i="6"/>
  <c r="K27" i="6"/>
  <c r="J27" i="6"/>
  <c r="I27" i="6"/>
  <c r="H27" i="6"/>
  <c r="G27" i="6"/>
  <c r="F27" i="6"/>
  <c r="E27" i="6"/>
  <c r="D27" i="6"/>
  <c r="C27" i="6"/>
  <c r="B27" i="6"/>
  <c r="Q26" i="6"/>
  <c r="P26" i="6"/>
  <c r="O26" i="6"/>
  <c r="N26" i="6"/>
  <c r="M26" i="6"/>
  <c r="L26" i="6"/>
  <c r="K26" i="6"/>
  <c r="J26" i="6"/>
  <c r="I26" i="6"/>
  <c r="H26" i="6"/>
  <c r="G26" i="6"/>
  <c r="F26" i="6"/>
  <c r="E26" i="6"/>
  <c r="D26" i="6"/>
  <c r="C26" i="6"/>
  <c r="B26" i="6"/>
  <c r="Q25" i="6"/>
  <c r="P25" i="6"/>
  <c r="O25" i="6"/>
  <c r="N25" i="6"/>
  <c r="M25" i="6"/>
  <c r="L25" i="6"/>
  <c r="K25" i="6"/>
  <c r="J25" i="6"/>
  <c r="I25" i="6"/>
  <c r="H25" i="6"/>
  <c r="G25" i="6"/>
  <c r="F25" i="6"/>
  <c r="E25" i="6"/>
  <c r="D25" i="6"/>
  <c r="C25" i="6"/>
  <c r="B25" i="6"/>
  <c r="Q24" i="6"/>
  <c r="P24" i="6"/>
  <c r="O24" i="6"/>
  <c r="N24" i="6"/>
  <c r="M24" i="6"/>
  <c r="L24" i="6"/>
  <c r="K24" i="6"/>
  <c r="J24" i="6"/>
  <c r="I24" i="6"/>
  <c r="H24" i="6"/>
  <c r="G24" i="6"/>
  <c r="F24" i="6"/>
  <c r="E24" i="6"/>
  <c r="D24" i="6"/>
  <c r="C24" i="6"/>
  <c r="B24" i="6"/>
  <c r="Q23" i="6"/>
  <c r="P23" i="6"/>
  <c r="O23" i="6"/>
  <c r="N23" i="6"/>
  <c r="M23" i="6"/>
  <c r="L23" i="6"/>
  <c r="K23" i="6"/>
  <c r="J23" i="6"/>
  <c r="I23" i="6"/>
  <c r="H23" i="6"/>
  <c r="G23" i="6"/>
  <c r="F23" i="6"/>
  <c r="E23" i="6"/>
  <c r="D23" i="6"/>
  <c r="C23" i="6"/>
  <c r="B23" i="6"/>
  <c r="C17" i="6"/>
  <c r="D17" i="6"/>
  <c r="E17" i="6"/>
  <c r="F17" i="6"/>
  <c r="G17" i="6"/>
  <c r="H17" i="6"/>
  <c r="I17" i="6"/>
  <c r="J17" i="6"/>
  <c r="K17" i="6"/>
  <c r="L17" i="6"/>
  <c r="M17" i="6"/>
  <c r="N17" i="6"/>
  <c r="O17" i="6"/>
  <c r="P17" i="6"/>
  <c r="Q17" i="6"/>
  <c r="R17" i="6"/>
  <c r="S17" i="6"/>
  <c r="T17" i="6"/>
  <c r="U17" i="6"/>
  <c r="V17" i="6"/>
  <c r="W17" i="6"/>
  <c r="X17" i="6"/>
  <c r="Y17" i="6"/>
  <c r="Z17" i="6"/>
  <c r="B17" i="6"/>
  <c r="C13" i="6"/>
  <c r="D13" i="6"/>
  <c r="D18" i="6" s="1"/>
  <c r="E13" i="6"/>
  <c r="E18" i="6" s="1"/>
  <c r="F13" i="6"/>
  <c r="F18" i="6" s="1"/>
  <c r="G13" i="6"/>
  <c r="H13" i="6"/>
  <c r="H18" i="6" s="1"/>
  <c r="I13" i="6"/>
  <c r="I18" i="6" s="1"/>
  <c r="J13" i="6"/>
  <c r="K13" i="6"/>
  <c r="K18" i="6" s="1"/>
  <c r="L13" i="6"/>
  <c r="L18" i="6" s="1"/>
  <c r="M13" i="6"/>
  <c r="N13" i="6"/>
  <c r="N18" i="6" s="1"/>
  <c r="O13" i="6"/>
  <c r="P13" i="6"/>
  <c r="P18" i="6" s="1"/>
  <c r="Q13" i="6"/>
  <c r="Q18" i="6" s="1"/>
  <c r="R13" i="6"/>
  <c r="R18" i="6" s="1"/>
  <c r="S13" i="6"/>
  <c r="T13" i="6"/>
  <c r="T18" i="6" s="1"/>
  <c r="U13" i="6"/>
  <c r="V13" i="6"/>
  <c r="W13" i="6"/>
  <c r="W18" i="6" s="1"/>
  <c r="X13" i="6"/>
  <c r="X18" i="6" s="1"/>
  <c r="Y13" i="6"/>
  <c r="Z13" i="6"/>
  <c r="Z18" i="6" s="1"/>
  <c r="B13" i="6"/>
  <c r="E34" i="5"/>
  <c r="E32" i="5"/>
  <c r="D32" i="5"/>
  <c r="D30" i="5"/>
  <c r="E27" i="5"/>
  <c r="D27" i="5"/>
  <c r="E25" i="5"/>
  <c r="D25" i="5"/>
  <c r="D23" i="5"/>
  <c r="C17" i="5"/>
  <c r="D17" i="5"/>
  <c r="E17" i="5"/>
  <c r="F17" i="5"/>
  <c r="B17" i="5"/>
  <c r="C13" i="5"/>
  <c r="D13" i="5"/>
  <c r="D18" i="5" s="1"/>
  <c r="D34" i="5" s="1"/>
  <c r="E13" i="5"/>
  <c r="E18" i="5" s="1"/>
  <c r="E29" i="5" s="1"/>
  <c r="F13" i="5"/>
  <c r="B13" i="5"/>
  <c r="S18" i="6" l="1"/>
  <c r="G18" i="6"/>
  <c r="M18" i="6"/>
  <c r="B18" i="6"/>
  <c r="O18" i="6"/>
  <c r="C18" i="6"/>
  <c r="U18" i="6"/>
  <c r="Y18" i="6"/>
  <c r="V18" i="6"/>
  <c r="J18" i="6"/>
  <c r="F35" i="5"/>
  <c r="D35" i="5"/>
  <c r="C18" i="5"/>
  <c r="C31" i="5" s="1"/>
  <c r="E28" i="5"/>
  <c r="D33" i="5"/>
  <c r="E23" i="5"/>
  <c r="E33" i="5"/>
  <c r="B18" i="5"/>
  <c r="E26" i="5"/>
  <c r="D31" i="5"/>
  <c r="E35" i="5"/>
  <c r="F18" i="5"/>
  <c r="D24" i="5"/>
  <c r="E31" i="5"/>
  <c r="D36" i="5"/>
  <c r="D28" i="5"/>
  <c r="D26" i="5"/>
  <c r="E24" i="5"/>
  <c r="D29" i="5"/>
  <c r="E36" i="5"/>
  <c r="E30" i="5"/>
  <c r="C36" i="4"/>
  <c r="J34" i="4"/>
  <c r="H33" i="4"/>
  <c r="C32" i="4"/>
  <c r="J30" i="4"/>
  <c r="H29" i="4"/>
  <c r="C28" i="4"/>
  <c r="J26" i="4"/>
  <c r="J25" i="4"/>
  <c r="H25" i="4"/>
  <c r="C24" i="4"/>
  <c r="C18" i="4"/>
  <c r="C30" i="4" s="1"/>
  <c r="D18" i="4"/>
  <c r="D23" i="4" s="1"/>
  <c r="H18" i="4"/>
  <c r="H34" i="4" s="1"/>
  <c r="J18" i="4"/>
  <c r="J27" i="4" s="1"/>
  <c r="B18" i="4"/>
  <c r="B36" i="4" s="1"/>
  <c r="C17" i="4"/>
  <c r="D17" i="4"/>
  <c r="D35" i="4" s="1"/>
  <c r="E17" i="4"/>
  <c r="E35" i="4" s="1"/>
  <c r="F17" i="4"/>
  <c r="G17" i="4"/>
  <c r="G35" i="4" s="1"/>
  <c r="H17" i="4"/>
  <c r="H35" i="4" s="1"/>
  <c r="I17" i="4"/>
  <c r="J17" i="4"/>
  <c r="J35" i="4" s="1"/>
  <c r="K17" i="4"/>
  <c r="L17" i="4"/>
  <c r="B17" i="4"/>
  <c r="B35" i="4" s="1"/>
  <c r="C13" i="4"/>
  <c r="C31" i="4" s="1"/>
  <c r="D13" i="4"/>
  <c r="D31" i="4" s="1"/>
  <c r="E13" i="4"/>
  <c r="E18" i="4" s="1"/>
  <c r="F13" i="4"/>
  <c r="F18" i="4" s="1"/>
  <c r="G13" i="4"/>
  <c r="G18" i="4" s="1"/>
  <c r="H13" i="4"/>
  <c r="H31" i="4" s="1"/>
  <c r="I13" i="4"/>
  <c r="J13" i="4"/>
  <c r="J31" i="4" s="1"/>
  <c r="K13" i="4"/>
  <c r="K18" i="4" s="1"/>
  <c r="L13" i="4"/>
  <c r="L18" i="4" s="1"/>
  <c r="B13" i="4"/>
  <c r="N24" i="3"/>
  <c r="N25" i="3"/>
  <c r="N26" i="3"/>
  <c r="N27" i="3"/>
  <c r="N28" i="3"/>
  <c r="N29" i="3"/>
  <c r="N30" i="3"/>
  <c r="N31" i="3"/>
  <c r="N32" i="3"/>
  <c r="N33" i="3"/>
  <c r="N34" i="3"/>
  <c r="N35" i="3"/>
  <c r="N36" i="3"/>
  <c r="M24" i="3"/>
  <c r="M25" i="3"/>
  <c r="M26" i="3"/>
  <c r="M27" i="3"/>
  <c r="M28" i="3"/>
  <c r="M29" i="3"/>
  <c r="M30" i="3"/>
  <c r="M31" i="3"/>
  <c r="M32" i="3"/>
  <c r="M33" i="3"/>
  <c r="M34" i="3"/>
  <c r="M35" i="3"/>
  <c r="M36" i="3"/>
  <c r="N23" i="3"/>
  <c r="M23" i="3"/>
  <c r="O23" i="3"/>
  <c r="AA5" i="3"/>
  <c r="AA18" i="3"/>
  <c r="AA17" i="3"/>
  <c r="AA6" i="3"/>
  <c r="AA7" i="3"/>
  <c r="AA8" i="3"/>
  <c r="AA9" i="3"/>
  <c r="AA10" i="3"/>
  <c r="AA11" i="3"/>
  <c r="AA12" i="3"/>
  <c r="AA13" i="3"/>
  <c r="AA14" i="3"/>
  <c r="AA15" i="3"/>
  <c r="AA16" i="3"/>
  <c r="AA20" i="3"/>
  <c r="AA19" i="3"/>
  <c r="M18" i="3"/>
  <c r="M17" i="3"/>
  <c r="M13" i="3"/>
  <c r="N17" i="3"/>
  <c r="N13" i="3"/>
  <c r="N18" i="3" s="1"/>
  <c r="P17" i="3"/>
  <c r="Q17" i="3"/>
  <c r="R17" i="3"/>
  <c r="S17" i="3"/>
  <c r="T17" i="3"/>
  <c r="U17" i="3"/>
  <c r="V17" i="3"/>
  <c r="W17" i="3"/>
  <c r="X17" i="3"/>
  <c r="Y17" i="3"/>
  <c r="Z17" i="3"/>
  <c r="O17" i="3"/>
  <c r="P13" i="3"/>
  <c r="P18" i="3" s="1"/>
  <c r="Q13" i="3"/>
  <c r="R13" i="3"/>
  <c r="R18" i="3" s="1"/>
  <c r="S13" i="3"/>
  <c r="T13" i="3"/>
  <c r="U13" i="3"/>
  <c r="V13" i="3"/>
  <c r="W13" i="3"/>
  <c r="X13" i="3"/>
  <c r="X18" i="3" s="1"/>
  <c r="Y13" i="3"/>
  <c r="Z13" i="3"/>
  <c r="O13" i="3"/>
  <c r="J20" i="3"/>
  <c r="J19" i="3"/>
  <c r="J14" i="3" s="1"/>
  <c r="B32" i="5" l="1"/>
  <c r="B27" i="5"/>
  <c r="B36" i="5"/>
  <c r="B34" i="5"/>
  <c r="B26" i="5"/>
  <c r="B23" i="5"/>
  <c r="B30" i="5"/>
  <c r="B29" i="5"/>
  <c r="B24" i="5"/>
  <c r="B28" i="5"/>
  <c r="B35" i="5"/>
  <c r="B25" i="5"/>
  <c r="B33" i="5"/>
  <c r="F36" i="5"/>
  <c r="F24" i="5"/>
  <c r="F30" i="5"/>
  <c r="F25" i="5"/>
  <c r="F32" i="5"/>
  <c r="F34" i="5"/>
  <c r="F26" i="5"/>
  <c r="F28" i="5"/>
  <c r="F29" i="5"/>
  <c r="F33" i="5"/>
  <c r="F23" i="5"/>
  <c r="F27" i="5"/>
  <c r="F31" i="5"/>
  <c r="B31" i="5"/>
  <c r="C27" i="5"/>
  <c r="C30" i="5"/>
  <c r="C34" i="5"/>
  <c r="C25" i="5"/>
  <c r="C29" i="5"/>
  <c r="C28" i="5"/>
  <c r="C23" i="5"/>
  <c r="C36" i="5"/>
  <c r="C24" i="5"/>
  <c r="C33" i="5"/>
  <c r="C32" i="5"/>
  <c r="C26" i="5"/>
  <c r="C35" i="5"/>
  <c r="F33" i="4"/>
  <c r="F25" i="4"/>
  <c r="F35" i="4"/>
  <c r="F28" i="4"/>
  <c r="F34" i="4"/>
  <c r="F30" i="4"/>
  <c r="F26" i="4"/>
  <c r="F27" i="4"/>
  <c r="F29" i="4"/>
  <c r="F32" i="4"/>
  <c r="F23" i="4"/>
  <c r="F36" i="4"/>
  <c r="F24" i="4"/>
  <c r="E33" i="4"/>
  <c r="E29" i="4"/>
  <c r="E25" i="4"/>
  <c r="E34" i="4"/>
  <c r="E30" i="4"/>
  <c r="E26" i="4"/>
  <c r="E27" i="4"/>
  <c r="E23" i="4"/>
  <c r="E36" i="4"/>
  <c r="E32" i="4"/>
  <c r="E28" i="4"/>
  <c r="E24" i="4"/>
  <c r="K34" i="4"/>
  <c r="K24" i="4"/>
  <c r="K36" i="4"/>
  <c r="K30" i="4"/>
  <c r="K25" i="4"/>
  <c r="K23" i="4"/>
  <c r="K33" i="4"/>
  <c r="K26" i="4"/>
  <c r="K27" i="4"/>
  <c r="K28" i="4"/>
  <c r="K29" i="4"/>
  <c r="K31" i="4"/>
  <c r="K32" i="4"/>
  <c r="G34" i="4"/>
  <c r="G30" i="4"/>
  <c r="G26" i="4"/>
  <c r="G25" i="4"/>
  <c r="G27" i="4"/>
  <c r="G23" i="4"/>
  <c r="G24" i="4"/>
  <c r="G33" i="4"/>
  <c r="G28" i="4"/>
  <c r="G29" i="4"/>
  <c r="G36" i="4"/>
  <c r="G32" i="4"/>
  <c r="L24" i="4"/>
  <c r="L36" i="4"/>
  <c r="L25" i="4"/>
  <c r="L23" i="4"/>
  <c r="L26" i="4"/>
  <c r="L27" i="4"/>
  <c r="L28" i="4"/>
  <c r="L29" i="4"/>
  <c r="L30" i="4"/>
  <c r="L35" i="4"/>
  <c r="L32" i="4"/>
  <c r="L33" i="4"/>
  <c r="L34" i="4"/>
  <c r="K35" i="4"/>
  <c r="D36" i="4"/>
  <c r="B23" i="4"/>
  <c r="B27" i="4"/>
  <c r="B31" i="4"/>
  <c r="D24" i="4"/>
  <c r="C35" i="4"/>
  <c r="D27" i="4"/>
  <c r="L31" i="4"/>
  <c r="J29" i="4"/>
  <c r="J33" i="4"/>
  <c r="H24" i="4"/>
  <c r="B26" i="4"/>
  <c r="H28" i="4"/>
  <c r="B30" i="4"/>
  <c r="E31" i="4"/>
  <c r="H32" i="4"/>
  <c r="B34" i="4"/>
  <c r="H36" i="4"/>
  <c r="F31" i="4"/>
  <c r="C27" i="4"/>
  <c r="I18" i="4"/>
  <c r="J24" i="4"/>
  <c r="D26" i="4"/>
  <c r="J28" i="4"/>
  <c r="D30" i="4"/>
  <c r="G31" i="4"/>
  <c r="J32" i="4"/>
  <c r="D34" i="4"/>
  <c r="J36" i="4"/>
  <c r="H23" i="4"/>
  <c r="B25" i="4"/>
  <c r="H27" i="4"/>
  <c r="B29" i="4"/>
  <c r="B33" i="4"/>
  <c r="D28" i="4"/>
  <c r="C23" i="4"/>
  <c r="C34" i="4"/>
  <c r="C25" i="4"/>
  <c r="C29" i="4"/>
  <c r="C33" i="4"/>
  <c r="C26" i="4"/>
  <c r="J23" i="4"/>
  <c r="D25" i="4"/>
  <c r="D29" i="4"/>
  <c r="D33" i="4"/>
  <c r="D32" i="4"/>
  <c r="B24" i="4"/>
  <c r="H26" i="4"/>
  <c r="B28" i="4"/>
  <c r="H30" i="4"/>
  <c r="B32" i="4"/>
  <c r="T18" i="3"/>
  <c r="T32" i="3" s="1"/>
  <c r="Z18" i="3"/>
  <c r="Z34" i="3" s="1"/>
  <c r="R35" i="3"/>
  <c r="Q31" i="3"/>
  <c r="P24" i="3"/>
  <c r="P36" i="3"/>
  <c r="P23" i="3"/>
  <c r="P25" i="3"/>
  <c r="P26" i="3"/>
  <c r="P34" i="3"/>
  <c r="P27" i="3"/>
  <c r="P28" i="3"/>
  <c r="P29" i="3"/>
  <c r="P30" i="3"/>
  <c r="P33" i="3"/>
  <c r="P35" i="3"/>
  <c r="P32" i="3"/>
  <c r="X28" i="3"/>
  <c r="X25" i="3"/>
  <c r="X29" i="3"/>
  <c r="X30" i="3"/>
  <c r="X27" i="3"/>
  <c r="X23" i="3"/>
  <c r="X32" i="3"/>
  <c r="X26" i="3"/>
  <c r="X33" i="3"/>
  <c r="X34" i="3"/>
  <c r="X35" i="3"/>
  <c r="X24" i="3"/>
  <c r="X36" i="3"/>
  <c r="R34" i="3"/>
  <c r="R29" i="3"/>
  <c r="R24" i="3"/>
  <c r="R36" i="3"/>
  <c r="R23" i="3"/>
  <c r="R25" i="3"/>
  <c r="R26" i="3"/>
  <c r="R32" i="3"/>
  <c r="R27" i="3"/>
  <c r="R28" i="3"/>
  <c r="R30" i="3"/>
  <c r="R33" i="3"/>
  <c r="Z32" i="3"/>
  <c r="Q18" i="3"/>
  <c r="Q35" i="3" s="1"/>
  <c r="T23" i="3"/>
  <c r="T28" i="3"/>
  <c r="P31" i="3"/>
  <c r="O18" i="3"/>
  <c r="J5" i="3"/>
  <c r="S18" i="3"/>
  <c r="S31" i="3" s="1"/>
  <c r="Y18" i="3"/>
  <c r="Y35" i="3" s="1"/>
  <c r="R31" i="3"/>
  <c r="X31" i="3"/>
  <c r="T27" i="3"/>
  <c r="W18" i="3"/>
  <c r="T34" i="3"/>
  <c r="V18" i="3"/>
  <c r="V31" i="3" s="1"/>
  <c r="U18" i="3"/>
  <c r="U31" i="3" s="1"/>
  <c r="J11" i="3"/>
  <c r="J9" i="3"/>
  <c r="J8" i="3"/>
  <c r="J12" i="3"/>
  <c r="J10" i="3"/>
  <c r="J15" i="3"/>
  <c r="J7" i="3"/>
  <c r="J6" i="3"/>
  <c r="J16" i="3"/>
  <c r="C17" i="3"/>
  <c r="D17" i="3"/>
  <c r="E17" i="3"/>
  <c r="F17" i="3"/>
  <c r="G17" i="3"/>
  <c r="H17" i="3"/>
  <c r="I17" i="3"/>
  <c r="B17" i="3"/>
  <c r="I13" i="3"/>
  <c r="H13" i="3"/>
  <c r="C13" i="3"/>
  <c r="D13" i="3"/>
  <c r="E13" i="3"/>
  <c r="F13" i="3"/>
  <c r="G13" i="3"/>
  <c r="B13" i="3"/>
  <c r="I36" i="4" l="1"/>
  <c r="I24" i="4"/>
  <c r="I29" i="4"/>
  <c r="I25" i="4"/>
  <c r="I30" i="4"/>
  <c r="I27" i="4"/>
  <c r="I23" i="4"/>
  <c r="I26" i="4"/>
  <c r="I32" i="4"/>
  <c r="I28" i="4"/>
  <c r="I33" i="4"/>
  <c r="I34" i="4"/>
  <c r="I35" i="4"/>
  <c r="I31" i="4"/>
  <c r="T24" i="3"/>
  <c r="T31" i="3"/>
  <c r="T36" i="3"/>
  <c r="T30" i="3"/>
  <c r="Z36" i="3"/>
  <c r="T33" i="3"/>
  <c r="Z23" i="3"/>
  <c r="T26" i="3"/>
  <c r="Z24" i="3"/>
  <c r="Z30" i="3"/>
  <c r="T25" i="3"/>
  <c r="T29" i="3"/>
  <c r="AA25" i="3"/>
  <c r="Z25" i="3"/>
  <c r="Z29" i="3"/>
  <c r="U35" i="3"/>
  <c r="Z33" i="3"/>
  <c r="Z31" i="3"/>
  <c r="Z28" i="3"/>
  <c r="V35" i="3"/>
  <c r="Z27" i="3"/>
  <c r="Z26" i="3"/>
  <c r="Z35" i="3"/>
  <c r="T35" i="3"/>
  <c r="W29" i="3"/>
  <c r="W24" i="3"/>
  <c r="W36" i="3"/>
  <c r="W30" i="3"/>
  <c r="W27" i="3"/>
  <c r="W28" i="3"/>
  <c r="W32" i="3"/>
  <c r="W33" i="3"/>
  <c r="W23" i="3"/>
  <c r="W34" i="3"/>
  <c r="W26" i="3"/>
  <c r="W25" i="3"/>
  <c r="O24" i="3"/>
  <c r="O36" i="3"/>
  <c r="O25" i="3"/>
  <c r="O35" i="3"/>
  <c r="O26" i="3"/>
  <c r="O27" i="3"/>
  <c r="O33" i="3"/>
  <c r="O28" i="3"/>
  <c r="O31" i="3"/>
  <c r="O29" i="3"/>
  <c r="O30" i="3"/>
  <c r="O34" i="3"/>
  <c r="O32" i="3"/>
  <c r="W35" i="3"/>
  <c r="U32" i="3"/>
  <c r="U33" i="3"/>
  <c r="U34" i="3"/>
  <c r="U26" i="3"/>
  <c r="U29" i="3"/>
  <c r="U24" i="3"/>
  <c r="U36" i="3"/>
  <c r="U30" i="3"/>
  <c r="U25" i="3"/>
  <c r="U23" i="3"/>
  <c r="U27" i="3"/>
  <c r="U28" i="3"/>
  <c r="W31" i="3"/>
  <c r="V30" i="3"/>
  <c r="V32" i="3"/>
  <c r="V27" i="3"/>
  <c r="V33" i="3"/>
  <c r="V34" i="3"/>
  <c r="V29" i="3"/>
  <c r="V23" i="3"/>
  <c r="V25" i="3"/>
  <c r="V24" i="3"/>
  <c r="V36" i="3"/>
  <c r="V28" i="3"/>
  <c r="V26" i="3"/>
  <c r="Y27" i="3"/>
  <c r="Y34" i="3"/>
  <c r="Y28" i="3"/>
  <c r="Y36" i="3"/>
  <c r="Y29" i="3"/>
  <c r="Y23" i="3"/>
  <c r="Y30" i="3"/>
  <c r="Y32" i="3"/>
  <c r="Y25" i="3"/>
  <c r="Y33" i="3"/>
  <c r="Y24" i="3"/>
  <c r="Y26" i="3"/>
  <c r="Y31" i="3"/>
  <c r="S33" i="3"/>
  <c r="S28" i="3"/>
  <c r="S23" i="3"/>
  <c r="S34" i="3"/>
  <c r="S32" i="3"/>
  <c r="S24" i="3"/>
  <c r="S36" i="3"/>
  <c r="S25" i="3"/>
  <c r="S30" i="3"/>
  <c r="S26" i="3"/>
  <c r="S27" i="3"/>
  <c r="S29" i="3"/>
  <c r="Q32" i="3"/>
  <c r="Q34" i="3"/>
  <c r="Q24" i="3"/>
  <c r="Q36" i="3"/>
  <c r="Q25" i="3"/>
  <c r="Q23" i="3"/>
  <c r="Q26" i="3"/>
  <c r="Q27" i="3"/>
  <c r="Q30" i="3"/>
  <c r="Q28" i="3"/>
  <c r="Q29" i="3"/>
  <c r="Q33" i="3"/>
  <c r="S35" i="3"/>
  <c r="B18" i="3"/>
  <c r="B30" i="3" s="1"/>
  <c r="F18" i="3"/>
  <c r="F31" i="3" s="1"/>
  <c r="B34" i="3"/>
  <c r="B33" i="3"/>
  <c r="F33" i="3"/>
  <c r="F23" i="3"/>
  <c r="J17" i="3"/>
  <c r="E18" i="3"/>
  <c r="E35" i="3" s="1"/>
  <c r="H18" i="3"/>
  <c r="H24" i="3" s="1"/>
  <c r="G18" i="3"/>
  <c r="G24" i="3" s="1"/>
  <c r="I18" i="3"/>
  <c r="I26" i="3" s="1"/>
  <c r="I31" i="3"/>
  <c r="B35" i="3"/>
  <c r="H27" i="3"/>
  <c r="H34" i="3"/>
  <c r="B32" i="3"/>
  <c r="D18" i="3"/>
  <c r="D31" i="3" s="1"/>
  <c r="F25" i="3"/>
  <c r="B31" i="3"/>
  <c r="B26" i="3"/>
  <c r="C18" i="3"/>
  <c r="C35" i="3" s="1"/>
  <c r="B25" i="3"/>
  <c r="J13" i="3"/>
  <c r="B36" i="3"/>
  <c r="F34" i="3"/>
  <c r="B24" i="3"/>
  <c r="F27" i="3" l="1"/>
  <c r="B29" i="3"/>
  <c r="B23" i="3"/>
  <c r="B27" i="3"/>
  <c r="F30" i="3"/>
  <c r="H23" i="3"/>
  <c r="F29" i="3"/>
  <c r="F32" i="3"/>
  <c r="B28" i="3"/>
  <c r="H28" i="3"/>
  <c r="F28" i="3"/>
  <c r="E23" i="3"/>
  <c r="AA27" i="3"/>
  <c r="AA33" i="3"/>
  <c r="E25" i="3"/>
  <c r="E28" i="3"/>
  <c r="AA23" i="3"/>
  <c r="E32" i="3"/>
  <c r="AA24" i="3"/>
  <c r="E31" i="3"/>
  <c r="J18" i="3"/>
  <c r="J28" i="3" s="1"/>
  <c r="E29" i="3"/>
  <c r="AA34" i="3"/>
  <c r="H30" i="3"/>
  <c r="F35" i="3"/>
  <c r="G28" i="3"/>
  <c r="I29" i="3"/>
  <c r="F26" i="3"/>
  <c r="E30" i="3"/>
  <c r="F24" i="3"/>
  <c r="E36" i="3"/>
  <c r="H35" i="3"/>
  <c r="AA36" i="3"/>
  <c r="AA26" i="3"/>
  <c r="AA31" i="3"/>
  <c r="AA30" i="3"/>
  <c r="AA32" i="3"/>
  <c r="AA29" i="3"/>
  <c r="AA28" i="3"/>
  <c r="F36" i="3"/>
  <c r="E24" i="3"/>
  <c r="AA35" i="3"/>
  <c r="G35" i="3"/>
  <c r="G25" i="3"/>
  <c r="G27" i="3"/>
  <c r="G29" i="3"/>
  <c r="I25" i="3"/>
  <c r="H32" i="3"/>
  <c r="E27" i="3"/>
  <c r="H33" i="3"/>
  <c r="H29" i="3"/>
  <c r="E26" i="3"/>
  <c r="I23" i="3"/>
  <c r="I34" i="3"/>
  <c r="G34" i="3"/>
  <c r="G30" i="3"/>
  <c r="G32" i="3"/>
  <c r="G33" i="3"/>
  <c r="G23" i="3"/>
  <c r="G36" i="3"/>
  <c r="I30" i="3"/>
  <c r="G26" i="3"/>
  <c r="H26" i="3"/>
  <c r="I28" i="3"/>
  <c r="I32" i="3"/>
  <c r="H25" i="3"/>
  <c r="I36" i="3"/>
  <c r="H31" i="3"/>
  <c r="H36" i="3"/>
  <c r="E34" i="3"/>
  <c r="G31" i="3"/>
  <c r="I24" i="3"/>
  <c r="I27" i="3"/>
  <c r="I33" i="3"/>
  <c r="E33" i="3"/>
  <c r="I35" i="3"/>
  <c r="J24" i="3"/>
  <c r="C30" i="3"/>
  <c r="C23" i="3"/>
  <c r="C25" i="3"/>
  <c r="C32" i="3"/>
  <c r="C33" i="3"/>
  <c r="C29" i="3"/>
  <c r="C34" i="3"/>
  <c r="C36" i="3"/>
  <c r="C26" i="3"/>
  <c r="C24" i="3"/>
  <c r="C27" i="3"/>
  <c r="C28" i="3"/>
  <c r="C31" i="3"/>
  <c r="D26" i="3"/>
  <c r="D23" i="3"/>
  <c r="D32" i="3"/>
  <c r="D30" i="3"/>
  <c r="D33" i="3"/>
  <c r="D34" i="3"/>
  <c r="D35" i="3"/>
  <c r="D24" i="3"/>
  <c r="D36" i="3"/>
  <c r="D25" i="3"/>
  <c r="D27" i="3"/>
  <c r="D28" i="3"/>
  <c r="D29" i="3"/>
  <c r="J30" i="3" l="1"/>
  <c r="J33" i="3"/>
  <c r="J36" i="3"/>
  <c r="J26" i="3"/>
  <c r="J34" i="3"/>
  <c r="J32" i="3"/>
  <c r="J27" i="3"/>
  <c r="J23" i="3"/>
  <c r="J29" i="3"/>
  <c r="J25" i="3"/>
  <c r="J35" i="3"/>
</calcChain>
</file>

<file path=xl/sharedStrings.xml><?xml version="1.0" encoding="utf-8"?>
<sst xmlns="http://schemas.openxmlformats.org/spreadsheetml/2006/main" count="1425" uniqueCount="500">
  <si>
    <t>SIGLA</t>
  </si>
  <si>
    <t>Razon Social</t>
  </si>
  <si>
    <t>DESIGNADOR</t>
  </si>
  <si>
    <t>COSTOS TOTALES</t>
  </si>
  <si>
    <t>Numero Horas</t>
  </si>
  <si>
    <t>Numero Aeronaves</t>
  </si>
  <si>
    <t>0BE</t>
  </si>
  <si>
    <t>AERO AGROPECUARIA DEL NORTE S.A.S. AEROPENORT S.A.S.</t>
  </si>
  <si>
    <t>AG</t>
  </si>
  <si>
    <t>PA36</t>
  </si>
  <si>
    <t>SS2T</t>
  </si>
  <si>
    <t>C188</t>
  </si>
  <si>
    <t>PA25</t>
  </si>
  <si>
    <t>0BH</t>
  </si>
  <si>
    <t>C206</t>
  </si>
  <si>
    <t>0BM</t>
  </si>
  <si>
    <t>AERO SANIDAD AGRICOLA S.A.S - ASA S.A.S.</t>
  </si>
  <si>
    <t>0BR</t>
  </si>
  <si>
    <t>COMPAÑIA AEROFUMIGACIONES CALIMA S.A.S. CALIMA S.A.S.</t>
  </si>
  <si>
    <t>0BS</t>
  </si>
  <si>
    <t>COMPAÑÍA ESPECIALIZADA EN TRABAJOS AEROAGRÍCOLAS S.A.S.</t>
  </si>
  <si>
    <t>0BT</t>
  </si>
  <si>
    <t>COMPAÑÍA AERO AGRÍCOLA INTEGRAL S.A.S. CAAISA</t>
  </si>
  <si>
    <t>0CC</t>
  </si>
  <si>
    <t>0CK</t>
  </si>
  <si>
    <t>FUMIGACION AEREA DEL ORIENTE S.A.S FARO</t>
  </si>
  <si>
    <t>0CP</t>
  </si>
  <si>
    <t>SERVICIOS AGRICOLAS FIBA S.A.S.</t>
  </si>
  <si>
    <t>PA31</t>
  </si>
  <si>
    <t>0CR</t>
  </si>
  <si>
    <t>SERVICIOS DE FUMIGACION AEREA GARAY S.A.S. FUMIGARAY  S.A.S.</t>
  </si>
  <si>
    <t>AT3P</t>
  </si>
  <si>
    <t>0CT</t>
  </si>
  <si>
    <t>FUMIGACIONES AEREAS DEL NORTE S.A.S.</t>
  </si>
  <si>
    <t>0CW</t>
  </si>
  <si>
    <t>HELICE LTDA. FUMIGACION AEREA</t>
  </si>
  <si>
    <t>P28A</t>
  </si>
  <si>
    <t>0DL</t>
  </si>
  <si>
    <t>0DM</t>
  </si>
  <si>
    <t>SERVICIO DE FUMIGACIÓN AÉREA DEL CASANARE SFA LTDA</t>
  </si>
  <si>
    <t>0DR</t>
  </si>
  <si>
    <t>SERVICIO AÉREO DEL ORIENTE S.A.S. "SAO S.A.S."</t>
  </si>
  <si>
    <t>0DS</t>
  </si>
  <si>
    <t>0DT</t>
  </si>
  <si>
    <t>SERVICIOS AEROAGRICOLAS DEL CASANARE S.A.S. - SAAC S.A.S.</t>
  </si>
  <si>
    <t>C208</t>
  </si>
  <si>
    <t>0DU</t>
  </si>
  <si>
    <t>ASPERSIONES TECNICAS DEL CAMPO LIMITADA AEROTEC LTDA.</t>
  </si>
  <si>
    <t>0DW</t>
  </si>
  <si>
    <t>QUIMBAYA EXPLORACION Y RECURSOS GEOMATICOS S.A.S. QUERGEO S.A.S.</t>
  </si>
  <si>
    <t>AF</t>
  </si>
  <si>
    <t>C182</t>
  </si>
  <si>
    <t>0DX</t>
  </si>
  <si>
    <t>TRABAJOS AEREOS ESPECIALES AVIACION AGRICOLA S.A.S. TAES S.A.S.</t>
  </si>
  <si>
    <t>0DY</t>
  </si>
  <si>
    <t>COMPAÑIA COLOMBIANA DE AEROSERVICIOS C.C.A. LTDA.</t>
  </si>
  <si>
    <t>0DZ</t>
  </si>
  <si>
    <t>FUNDACION CARDIOVASCULAR DE COLOMBIA</t>
  </si>
  <si>
    <t>AB</t>
  </si>
  <si>
    <t>LJ31</t>
  </si>
  <si>
    <t>0EA</t>
  </si>
  <si>
    <t>COLCHARTER IPS S.A.S.</t>
  </si>
  <si>
    <t>PA34</t>
  </si>
  <si>
    <t>0EC</t>
  </si>
  <si>
    <t>C207</t>
  </si>
  <si>
    <t>0ED</t>
  </si>
  <si>
    <t>B06</t>
  </si>
  <si>
    <t>0EM</t>
  </si>
  <si>
    <t>C180</t>
  </si>
  <si>
    <t>TE</t>
  </si>
  <si>
    <t>0EU</t>
  </si>
  <si>
    <t>B190</t>
  </si>
  <si>
    <t>1BB</t>
  </si>
  <si>
    <t>AEROLINEAS DEL LLANO S.A.S. - ALLAS S.A.S.</t>
  </si>
  <si>
    <t>TA</t>
  </si>
  <si>
    <t>DC3</t>
  </si>
  <si>
    <t>PA32</t>
  </si>
  <si>
    <t>1BC</t>
  </si>
  <si>
    <t>INTERNACIONAL EJECUTIVA DE AVIACION S.A.S.</t>
  </si>
  <si>
    <t>CL60</t>
  </si>
  <si>
    <t>1BE</t>
  </si>
  <si>
    <t>AEROTAXI DEL UPIA S.A.S.  AERUPIA S.A.S.</t>
  </si>
  <si>
    <t>1BO</t>
  </si>
  <si>
    <t>1BR</t>
  </si>
  <si>
    <t>AEROLINEAS LLANERAS ARALL LTDA.</t>
  </si>
  <si>
    <t>C172</t>
  </si>
  <si>
    <t>1BT</t>
  </si>
  <si>
    <t>AEROVIAS REGIONALES DEL ORIENTE S.A.S. ARO S.A.S.</t>
  </si>
  <si>
    <t>1CG</t>
  </si>
  <si>
    <t>AVIONES DEL CESAR S.A.S.</t>
  </si>
  <si>
    <t>1CP</t>
  </si>
  <si>
    <t>EC45</t>
  </si>
  <si>
    <t>1DF</t>
  </si>
  <si>
    <t>LINEAS AEREAS DEL NORTE DE SANTANDER S.A.S. LANS S.A.S.</t>
  </si>
  <si>
    <t>BE9L</t>
  </si>
  <si>
    <t>1ED</t>
  </si>
  <si>
    <t>SERVICIOS AEREOS PANAMERICANOS SARPA S.A.S.</t>
  </si>
  <si>
    <t>JS32</t>
  </si>
  <si>
    <t>E145</t>
  </si>
  <si>
    <t>1EE</t>
  </si>
  <si>
    <t>1EG</t>
  </si>
  <si>
    <t>C210</t>
  </si>
  <si>
    <t>1EH</t>
  </si>
  <si>
    <t>SERVICIO AEREO DE CAPURGANA S.A. - SEARCA S.A.</t>
  </si>
  <si>
    <t>CR</t>
  </si>
  <si>
    <t>GA5C</t>
  </si>
  <si>
    <t>BE40</t>
  </si>
  <si>
    <t>1EN</t>
  </si>
  <si>
    <t>B105</t>
  </si>
  <si>
    <t>1EQ</t>
  </si>
  <si>
    <t>TAERCO LTDA. TAXI AEREO COLOMBIANO</t>
  </si>
  <si>
    <t>1FC</t>
  </si>
  <si>
    <t>TRANSPORTE AEREO DE COLOMBIA S.A. TAC S.A.</t>
  </si>
  <si>
    <t>1FR</t>
  </si>
  <si>
    <t>1FZ</t>
  </si>
  <si>
    <t>HELI JET SAS</t>
  </si>
  <si>
    <t>T210</t>
  </si>
  <si>
    <t>S22T</t>
  </si>
  <si>
    <t>1GM</t>
  </si>
  <si>
    <t>DELTA HELICOPTEROS S.A.S.</t>
  </si>
  <si>
    <t>1GP</t>
  </si>
  <si>
    <t>AERO TAXI GUAYMARAL ATG  S.A.S.</t>
  </si>
  <si>
    <t>1GQ</t>
  </si>
  <si>
    <t>AMBULANCIAS AEREAS DE COLOMBIA S.A.S.</t>
  </si>
  <si>
    <t>B350</t>
  </si>
  <si>
    <t>1GR</t>
  </si>
  <si>
    <t>PACIFICA DE AVIACION S.A.S.</t>
  </si>
  <si>
    <t>L410</t>
  </si>
  <si>
    <t>C402</t>
  </si>
  <si>
    <t>1HB</t>
  </si>
  <si>
    <t>HANGAR 29 S.A.S.</t>
  </si>
  <si>
    <t>6AF</t>
  </si>
  <si>
    <t>CA</t>
  </si>
  <si>
    <t>AAL</t>
  </si>
  <si>
    <t>AMERICAN AIR LINES</t>
  </si>
  <si>
    <t>PA</t>
  </si>
  <si>
    <t>A319</t>
  </si>
  <si>
    <t>B738</t>
  </si>
  <si>
    <t>B763</t>
  </si>
  <si>
    <t>ACA</t>
  </si>
  <si>
    <t>AIR CANADA SUCURSAL COLOMBIA</t>
  </si>
  <si>
    <t>A333</t>
  </si>
  <si>
    <t>ACL</t>
  </si>
  <si>
    <t>B734</t>
  </si>
  <si>
    <t>AN26</t>
  </si>
  <si>
    <t>B788</t>
  </si>
  <si>
    <t>AJT</t>
  </si>
  <si>
    <t>AMERIJET INTERNATIONAL COLOMBIA</t>
  </si>
  <si>
    <t>AMX</t>
  </si>
  <si>
    <t>ARE</t>
  </si>
  <si>
    <t>AEROVIAS DE INTEGRACION REGIONAL S.A. AIRES S.A.</t>
  </si>
  <si>
    <t>TR</t>
  </si>
  <si>
    <t>A320</t>
  </si>
  <si>
    <t>ARG</t>
  </si>
  <si>
    <t>AEROLINEAS ARGENTINAS</t>
  </si>
  <si>
    <t>B737</t>
  </si>
  <si>
    <t>AVA</t>
  </si>
  <si>
    <t>AEROVIAS DEL CONTINENTE AMERICANO S.A. AVIANCA</t>
  </si>
  <si>
    <t>A332</t>
  </si>
  <si>
    <t>CMP</t>
  </si>
  <si>
    <t>DAE</t>
  </si>
  <si>
    <t>DHL AERO EXPRESO S.A. SUCURSAL COLOMBIA</t>
  </si>
  <si>
    <t>B752</t>
  </si>
  <si>
    <t>DAL</t>
  </si>
  <si>
    <t>DELTA AIR LINES INC. SUCURSAL DE COLOMBIA</t>
  </si>
  <si>
    <t>DLH</t>
  </si>
  <si>
    <t>DEUTSCHE LUFTHANSA AKTIENGESELLSCHAFT</t>
  </si>
  <si>
    <t>EFY</t>
  </si>
  <si>
    <t>AT76</t>
  </si>
  <si>
    <t>EZR</t>
  </si>
  <si>
    <t>PC</t>
  </si>
  <si>
    <t>SR22</t>
  </si>
  <si>
    <t>FDX</t>
  </si>
  <si>
    <t>FEDERAL EXPRESS CORPORATION</t>
  </si>
  <si>
    <t>GTI</t>
  </si>
  <si>
    <t>HEL</t>
  </si>
  <si>
    <t>B212</t>
  </si>
  <si>
    <t>B412</t>
  </si>
  <si>
    <t>IBE</t>
  </si>
  <si>
    <t>IBERIA LINEAS AEREAS DE ESPANA SOCIEDAD ANONIMA OPERADORA SUCURSAL COLOMBIANA - IBERIA OPERADORA</t>
  </si>
  <si>
    <t>KLM</t>
  </si>
  <si>
    <t>KRE</t>
  </si>
  <si>
    <t>AEROSUCRE S.A.</t>
  </si>
  <si>
    <t>B732</t>
  </si>
  <si>
    <t>B722</t>
  </si>
  <si>
    <t>B733</t>
  </si>
  <si>
    <t>LAE</t>
  </si>
  <si>
    <t>LINEA AEREA CARGUERA DE COLOMBIA S.A.</t>
  </si>
  <si>
    <t>LAN</t>
  </si>
  <si>
    <t>LATAM AIRLINES GROUP S.A.</t>
  </si>
  <si>
    <t>LPE</t>
  </si>
  <si>
    <t>LTG</t>
  </si>
  <si>
    <t>MAA</t>
  </si>
  <si>
    <t>NSE</t>
  </si>
  <si>
    <t>SC</t>
  </si>
  <si>
    <t>AT46</t>
  </si>
  <si>
    <t>OAA</t>
  </si>
  <si>
    <t>OEF</t>
  </si>
  <si>
    <t>MG MEDICAL GROUP S.A.S.</t>
  </si>
  <si>
    <t>RPB</t>
  </si>
  <si>
    <t>AEROREPUBLICA S.A.</t>
  </si>
  <si>
    <t>TAI</t>
  </si>
  <si>
    <t>TACA INTERNATIONAL AIRLINES S A SUCURSAL COLOMBIA</t>
  </si>
  <si>
    <t>TAM</t>
  </si>
  <si>
    <t>TAM LINHAS AEREAS S A SUCURSAL COLOMBIA</t>
  </si>
  <si>
    <t>THY</t>
  </si>
  <si>
    <t>TPA</t>
  </si>
  <si>
    <t>TAMPA CARGO S.A.S</t>
  </si>
  <si>
    <t>UAL</t>
  </si>
  <si>
    <t>UNITED AIRLINES INC.</t>
  </si>
  <si>
    <t>UPS</t>
  </si>
  <si>
    <t>UNITED PARCEL SERVICE CO. SUCURSAL COLOMBIA</t>
  </si>
  <si>
    <t>VOI</t>
  </si>
  <si>
    <t>B7M8</t>
  </si>
  <si>
    <t>A359</t>
  </si>
  <si>
    <t>A346</t>
  </si>
  <si>
    <t>B748</t>
  </si>
  <si>
    <t>B789</t>
  </si>
  <si>
    <t>B773</t>
  </si>
  <si>
    <t>A20N</t>
  </si>
  <si>
    <t>TRIPULACION</t>
  </si>
  <si>
    <t>SEGUROS</t>
  </si>
  <si>
    <t>SERVICIOS AERONAUTICOS</t>
  </si>
  <si>
    <t>MANTENIMIENTO</t>
  </si>
  <si>
    <t>COMBUSTIBLE</t>
  </si>
  <si>
    <t>DEPRECIACION</t>
  </si>
  <si>
    <t>ARRIENDOS</t>
  </si>
  <si>
    <t>ADMINISTRACIÓN</t>
  </si>
  <si>
    <t>VENTAS</t>
  </si>
  <si>
    <t>FINANCIEROS</t>
  </si>
  <si>
    <t>EMPRESAS</t>
  </si>
  <si>
    <t>DESIGNADORES</t>
  </si>
  <si>
    <t>SERVICIO A PASAJERO</t>
  </si>
  <si>
    <t>TOTAL COSTOS DIRECTOS</t>
  </si>
  <si>
    <t>TOTAL COSTOS INDIRECTOS</t>
  </si>
  <si>
    <t>PARTICIPACION</t>
  </si>
  <si>
    <t>PROMEDIO</t>
  </si>
  <si>
    <t>Total Tripulación</t>
  </si>
  <si>
    <t>Total Seguros</t>
  </si>
  <si>
    <t>Total Servicios Aeronaúticos</t>
  </si>
  <si>
    <t>Total Mantenimiento</t>
  </si>
  <si>
    <t>Total Servicio a Pasajeros</t>
  </si>
  <si>
    <t>Total Combustible</t>
  </si>
  <si>
    <t>Total Depreciación</t>
  </si>
  <si>
    <t>Total Arriendo</t>
  </si>
  <si>
    <t>Total COSTOS DIRECTOS</t>
  </si>
  <si>
    <t>Total Administración</t>
  </si>
  <si>
    <t>Total Ventas</t>
  </si>
  <si>
    <t>Total Financieros</t>
  </si>
  <si>
    <t>Total COSTOS INDIRECTOS</t>
  </si>
  <si>
    <t>ARE - AVA</t>
  </si>
  <si>
    <t>NSE - EFY</t>
  </si>
  <si>
    <t>EMPRESAS DE TRANSPORTE PASAJEROS REGULAR NACIONAL</t>
  </si>
  <si>
    <t>COSTOS DE OPERACIÓN POR TIPO DE AERONAVE - I SEMESTRE DE 2023</t>
  </si>
  <si>
    <t>AAL - GLG - LNE - LPE - LRC - TAI</t>
  </si>
  <si>
    <t>GLG - LAN - LPE - LRC - TAI - TAM - VIV</t>
  </si>
  <si>
    <t>AFR - IBE</t>
  </si>
  <si>
    <t>AEA - LAN</t>
  </si>
  <si>
    <t>AAL - AMX</t>
  </si>
  <si>
    <t>EMPRESAS DE TRANSPORTE PASAJEROS REGULAR INTERNACIONAL</t>
  </si>
  <si>
    <t>MAA - TPA</t>
  </si>
  <si>
    <t>KRE - LAU</t>
  </si>
  <si>
    <t>ACL - LAU</t>
  </si>
  <si>
    <t>DAE - UPS</t>
  </si>
  <si>
    <t>ABX - AJT - FDX - LAE - LTG - UPS</t>
  </si>
  <si>
    <t>EMPRESAS DE TRANSPORTE AEREO - CARGA NACIONAL E INTERNACIONAL</t>
  </si>
  <si>
    <t>1EH - 1FC</t>
  </si>
  <si>
    <t>EMPRESAS DE TRANSPORTE AEREO COMERCIAL REGIONAL</t>
  </si>
  <si>
    <t>1BO -1CG - 1EE - 1GM - 1HB</t>
  </si>
  <si>
    <t>1BR - 1BT - 1HE</t>
  </si>
  <si>
    <t>1BE - 1BR - 1BT - 1DF - 1FZ</t>
  </si>
  <si>
    <t>1BR - 1BT - 1DF - 1DO - 1FR - 1HE</t>
  </si>
  <si>
    <t>1DO - 1EQ</t>
  </si>
  <si>
    <t>1EG - 1FZ</t>
  </si>
  <si>
    <t>1CG - 1DO - 1EQ</t>
  </si>
  <si>
    <t>1DF - 1DO - 1GP - 1HE</t>
  </si>
  <si>
    <t>EMPRESAS DE TRANSPORTE AEREO AEROTAXIS</t>
  </si>
  <si>
    <t>0EA - 0EC - 1GQ</t>
  </si>
  <si>
    <t>0EA - 0EC - OED - 0ES - OEF</t>
  </si>
  <si>
    <t>EMPRESAS DE TRABAJOS AEREOS  ESPECIALES</t>
  </si>
  <si>
    <t>COSTOS DE OPERACIÓN HORA BLOQUE POR TIPO DE AERONAVE - I SEMESTRE DE 2023</t>
  </si>
  <si>
    <t>TRABAJOS AEREOS ESPECIALES - AVIACION AGRICOLA</t>
  </si>
  <si>
    <t>TRABAJOS AEREOS ESPECIALES</t>
  </si>
  <si>
    <t>EMPRESAS DE TRANSPORTE AEREO- AEROTAXIS</t>
  </si>
  <si>
    <t>COBERTURA</t>
  </si>
  <si>
    <t>RELACION EMPRESA - TIPO DE AERONAVE</t>
  </si>
  <si>
    <t>CONCEPTO</t>
  </si>
  <si>
    <t>PAG</t>
  </si>
  <si>
    <t>CONTENIDO</t>
  </si>
  <si>
    <t>SERVICIO AEREO A TERRITORIOS NACIONALES  S.A. - SATENA</t>
  </si>
  <si>
    <t>ULAC</t>
  </si>
  <si>
    <t>1GO</t>
  </si>
  <si>
    <t>GLOBAL SERVICE AVIATION S.A.S.</t>
  </si>
  <si>
    <t>0DQ</t>
  </si>
  <si>
    <t>AMA LTDA. AVIONES Y MAQUINARIAS AGRICOLAS</t>
  </si>
  <si>
    <t>1GJ</t>
  </si>
  <si>
    <t>AERO SERVICIOS ESPECIALIZADOS ASES S.A.S</t>
  </si>
  <si>
    <t>S76</t>
  </si>
  <si>
    <t>1GC</t>
  </si>
  <si>
    <t>AEROEXPRESS S.A.S.</t>
  </si>
  <si>
    <t>R66</t>
  </si>
  <si>
    <t>R44</t>
  </si>
  <si>
    <t>R22</t>
  </si>
  <si>
    <t>PA46</t>
  </si>
  <si>
    <t>1GS</t>
  </si>
  <si>
    <t>SOLAIR S. A. S.</t>
  </si>
  <si>
    <t>1GK</t>
  </si>
  <si>
    <t>AEROESTAR LTDA</t>
  </si>
  <si>
    <t>1DY</t>
  </si>
  <si>
    <t>SERVICIO AEREO REGIONAL SAER LTDA</t>
  </si>
  <si>
    <t>1AP</t>
  </si>
  <si>
    <t>LINEAS AEREAS GALAN LIMITADA AEROGALAN</t>
  </si>
  <si>
    <t>GOOD - FLY  CO  S.A.S</t>
  </si>
  <si>
    <t>SAE SERVICIOS AÉREOS ESPECIALES GLOBAL LIFE AMBULANCIAS S.A.S.</t>
  </si>
  <si>
    <t>1EY</t>
  </si>
  <si>
    <t>TRANSPORTES AEREOS DEL ARIARI S.A.S. - TARI S.A.S.</t>
  </si>
  <si>
    <t>AVIONES PUBLICITARIOS DE COLOMBIA  S.A.S AERIAL SIGN S.A.S</t>
  </si>
  <si>
    <t>2EO</t>
  </si>
  <si>
    <t>LATINOAMERICANA DE SERVICIOS AEREO S.A.S. LASER AEREO S.A.S.</t>
  </si>
  <si>
    <t>1HC</t>
  </si>
  <si>
    <t>TRANSPACIFICOS Y CIA S.A.S.</t>
  </si>
  <si>
    <t>1GW</t>
  </si>
  <si>
    <t>CHARTER EXPRESS S.A.S.</t>
  </si>
  <si>
    <t>0BV</t>
  </si>
  <si>
    <t>COALCESAR LTDA. COOP MULTIACTIVA  ALGODONERA DEL DEPTO DEL CESAR</t>
  </si>
  <si>
    <t>1FU</t>
  </si>
  <si>
    <t>HELISTAR S.A.S.</t>
  </si>
  <si>
    <t>MI8</t>
  </si>
  <si>
    <t>1CW</t>
  </si>
  <si>
    <t>VERTICAL DE AVIACION S.A.S.</t>
  </si>
  <si>
    <t>M18</t>
  </si>
  <si>
    <t>EMPRESA AÉREA DE SERVICIOS Y FACILITACIÓN LOGÍSTICA INTEGRAL S.A. - EASYFLY S.A.</t>
  </si>
  <si>
    <t>1HD</t>
  </si>
  <si>
    <t>SIS SOLUCIONES INTEGRALES GNSS S.A.S.</t>
  </si>
  <si>
    <t>H500</t>
  </si>
  <si>
    <t>GLF4</t>
  </si>
  <si>
    <t>PST</t>
  </si>
  <si>
    <t>AIR PANAMA SUCURSAL COLOMBIA</t>
  </si>
  <si>
    <t>F28</t>
  </si>
  <si>
    <t>F100</t>
  </si>
  <si>
    <t>1FQ</t>
  </si>
  <si>
    <t>AEROCHARTER ANDINA S.A</t>
  </si>
  <si>
    <t>EC35</t>
  </si>
  <si>
    <t>SERVICIOS INTEGRALES HELICOPORTADOS S.A.S. - SICHER HELICOPTERS S.A.S.</t>
  </si>
  <si>
    <t>JBU</t>
  </si>
  <si>
    <t>JETBLUE AIRWAYS CORPORATION-SUCURSAL COLOMBIA</t>
  </si>
  <si>
    <t>COMPAÑIA PANAMEÑA DE AVIACION S.A. COPA AIRLINES</t>
  </si>
  <si>
    <t>E135</t>
  </si>
  <si>
    <t>DC3T</t>
  </si>
  <si>
    <t>AEROLINEAS ANDINAS S.A</t>
  </si>
  <si>
    <t>6AD</t>
  </si>
  <si>
    <t>AIR COLOMBIA S.A.S.</t>
  </si>
  <si>
    <t>CL30</t>
  </si>
  <si>
    <t>C90A</t>
  </si>
  <si>
    <t>C421</t>
  </si>
  <si>
    <t>C414</t>
  </si>
  <si>
    <t>1GU</t>
  </si>
  <si>
    <t>AMERICA'S AIR SAS</t>
  </si>
  <si>
    <t>1FV</t>
  </si>
  <si>
    <t>AVIOCHARTER S.A.S.</t>
  </si>
  <si>
    <t>1FT</t>
  </si>
  <si>
    <t>AEROEXPRESO DEL PACIFICO S.A.</t>
  </si>
  <si>
    <t>AEROEJECUTIVOS DE ANTIOQUIA S.A.</t>
  </si>
  <si>
    <t>0EG</t>
  </si>
  <si>
    <t>VANNET S.A.S.</t>
  </si>
  <si>
    <t>C303</t>
  </si>
  <si>
    <t>SERVICIOS AEREOS DEL GUAVIARE LIMITADA SAVIARE LTDA.</t>
  </si>
  <si>
    <t>1AM</t>
  </si>
  <si>
    <t>AEROTAXI DEL ORIENTE COLOMBIANO AEROCOL S.A.S</t>
  </si>
  <si>
    <t>1AE</t>
  </si>
  <si>
    <t>AERO APOYO LTDA. TRANSPORTE AEREO DE APOYO PETROLERO</t>
  </si>
  <si>
    <t>0EB</t>
  </si>
  <si>
    <t>ISATECH CORPORATION S A S</t>
  </si>
  <si>
    <t>0DP</t>
  </si>
  <si>
    <t>COMERCIALIZADORA ECO LIMITADA</t>
  </si>
  <si>
    <t>0AC</t>
  </si>
  <si>
    <t>AEROESTUDIOS SOCIEDAD ANONIMA "AEROESTUDIOS S.A."</t>
  </si>
  <si>
    <t>1GB</t>
  </si>
  <si>
    <t>HELIGOLFO S.A.S.</t>
  </si>
  <si>
    <t>FAGAN S. EN C. FUMIGACION AEREA LOS GAVANES</t>
  </si>
  <si>
    <t>FUMIVILLA LTDA FUMIGACIONES AEREAS DE VILLANUEVA  LIMITADA</t>
  </si>
  <si>
    <t>0DC</t>
  </si>
  <si>
    <t>SAMA LTDA. SOCIEDAD AEROAGRICOLA DE MAGANGUE</t>
  </si>
  <si>
    <t>0DA</t>
  </si>
  <si>
    <t>SERVICIO AÉREO DE FUMIGACIÓN COLOMBIANA LTDA. "SAFUCO"</t>
  </si>
  <si>
    <t>0CJ</t>
  </si>
  <si>
    <t>FARI LTDA. FUMIGACIONES AEREAS DEL ARIARI</t>
  </si>
  <si>
    <t>FAGA LTDA. FUMIGACIONES AEREAS GAVIOTAS CIA.</t>
  </si>
  <si>
    <t>1AS</t>
  </si>
  <si>
    <t>TAXI AEREO DEL ALTO MENEGUA LTDA.-AEROMENEGUA LTDA-</t>
  </si>
  <si>
    <t>COMPAÑIA AEROAGRICOLA DE LOS LLANOS S.A.S. AGILL S.A.S. (ANTES COMPAÑIA AEROAGRICOLA GIRARDOT LTDA. AGIL LTDA.)</t>
  </si>
  <si>
    <t>1BP</t>
  </si>
  <si>
    <t>AEROLINEAS PETROLERAS S.A.S. - ALPES S.A.S.</t>
  </si>
  <si>
    <t>BN2P</t>
  </si>
  <si>
    <t>1DS</t>
  </si>
  <si>
    <t>RIO SUR S. A.</t>
  </si>
  <si>
    <t>1BG</t>
  </si>
  <si>
    <t>AER CARIBE</t>
  </si>
  <si>
    <t>BE35</t>
  </si>
  <si>
    <t>MASAIR. AEROTRANSPORTES MAS DE CARGA SUCURSAL COL.</t>
  </si>
  <si>
    <t>ABSA AEROLINEAS BRASILERAS S.A</t>
  </si>
  <si>
    <t>CLX</t>
  </si>
  <si>
    <t>CARGOLUX AIRLINES INTERNATIONAL S.A. SUCURSAL COLOMBIA.</t>
  </si>
  <si>
    <t>AEROVIAS DE MEXICO S. A. AEROMEXICO SUCURSAL COLOMBIA</t>
  </si>
  <si>
    <t>B60T</t>
  </si>
  <si>
    <t>HELICOPTEROS NACIONALES DE COLOMBIA S.A.S. "HELICOL S.A.S."</t>
  </si>
  <si>
    <t>1GY</t>
  </si>
  <si>
    <t>HELISUR S.A.S.</t>
  </si>
  <si>
    <t>B407</t>
  </si>
  <si>
    <t>SASA SOCIEDAD AERONAUTICA DE SANTANDER S.A.</t>
  </si>
  <si>
    <t>1CV</t>
  </si>
  <si>
    <t>HELISERVICE LTDA</t>
  </si>
  <si>
    <t>COMPAÑIA DE VUELO DE HELICOPTEROS COMERCIALES S.A.S. HELIFLY S.A.S.</t>
  </si>
  <si>
    <t>AT45</t>
  </si>
  <si>
    <t>SDK</t>
  </si>
  <si>
    <t>SOCIEDAD AEREA DEL CAQUETA LTDA.</t>
  </si>
  <si>
    <t>AN32</t>
  </si>
  <si>
    <t>AN12</t>
  </si>
  <si>
    <t>AC90</t>
  </si>
  <si>
    <t>A330</t>
  </si>
  <si>
    <t>ONE</t>
  </si>
  <si>
    <t>OCEANAIR LINHAS AEREAS S A SUCURSAL COLOMBIA</t>
  </si>
  <si>
    <t>NKS</t>
  </si>
  <si>
    <t>SPIRIT AIRLINES INC</t>
  </si>
  <si>
    <t>LAN PERU S.A. SUCURSAL COLOMBIA</t>
  </si>
  <si>
    <t>A139</t>
  </si>
  <si>
    <t>A119</t>
  </si>
  <si>
    <t>Actividad</t>
  </si>
  <si>
    <r>
      <t xml:space="preserve">TRABAJOS AÉREOS ESPECIALES: </t>
    </r>
    <r>
      <rPr>
        <sz val="10"/>
        <color indexed="8"/>
        <rFont val="Calibri"/>
        <family val="2"/>
      </rPr>
      <t>(Publicidad, aerofotografía, ambulancia, etc.)</t>
    </r>
  </si>
  <si>
    <t>TRABAJOS AÉREOS ESPECIALES - AVIACION AGRICOLA</t>
  </si>
  <si>
    <t xml:space="preserve"> NO REGULAR  -AEROTAXIS</t>
  </si>
  <si>
    <t xml:space="preserve"> COMERCIAL REGIONAL</t>
  </si>
  <si>
    <t>CARGA NACIONAL INTERNACIONAL</t>
  </si>
  <si>
    <t>PASAJEROS REGULAR INTERNACIONAL</t>
  </si>
  <si>
    <t>PASAJEROS REGULAR NACIONAL</t>
  </si>
  <si>
    <t>% COBERTURA</t>
  </si>
  <si>
    <t>TOTAL EMPRESAS VIGENTES</t>
  </si>
  <si>
    <t>No. EMPRE. PRESENTARÓN INFORME</t>
  </si>
  <si>
    <t>MODALIDADES</t>
  </si>
  <si>
    <t>Número   Aeronaves</t>
  </si>
  <si>
    <t>Número Horas</t>
  </si>
  <si>
    <t>COSTOS  TOTALES</t>
  </si>
  <si>
    <t>Financieros</t>
  </si>
  <si>
    <t>Ventas</t>
  </si>
  <si>
    <t xml:space="preserve">Administración </t>
  </si>
  <si>
    <t xml:space="preserve">Arriendo </t>
  </si>
  <si>
    <t>Depreciación</t>
  </si>
  <si>
    <t xml:space="preserve">Combustible </t>
  </si>
  <si>
    <t>Servicio de Pasajeros</t>
  </si>
  <si>
    <t xml:space="preserve">Mantenimiento </t>
  </si>
  <si>
    <t xml:space="preserve">Servicios Aeronaúticos </t>
  </si>
  <si>
    <t>Seguros</t>
  </si>
  <si>
    <t xml:space="preserve">Tripulación  </t>
  </si>
  <si>
    <t>VARIACIÓN %</t>
  </si>
  <si>
    <t>PARTICIPACIÓN %</t>
  </si>
  <si>
    <t>I SEMESTRE 2022</t>
  </si>
  <si>
    <t>CONCEPTOS</t>
  </si>
  <si>
    <t>Comparativo Costos de Operación Transporte regular Doméstico I semestre.</t>
  </si>
  <si>
    <t>COSTOS DE OPERACIÓN POR TIPO DE AERONAVE I SEMESTRE DE 2023</t>
  </si>
  <si>
    <t>COSTOS DE OPERACIÓN I SEMESTRE DE 2023 POR DESIGNADOR</t>
  </si>
  <si>
    <t>COBERTURA COSTOS DE OPERACIÓN I SEMESTRE 2023</t>
  </si>
  <si>
    <t>Elaborado: Juan David Domínguez Arrieta - Grupo Estadisticas y Analisis Sectorial</t>
  </si>
  <si>
    <t>Revisado: Jorge Alonso Quintana Cristancho - Coordinador Grupo Estadisticas y Analisis Sectorial</t>
  </si>
  <si>
    <t>TOTAL COBERTURA I SEMESTRE AÑO 2023</t>
  </si>
  <si>
    <t>DE UN TOTAL DE 144 EMPRESAS VIGENTES CON LA OBLIGACIÓN DE PRESENTAR LOS INFORMES DE COSTOS DE OPERACIÓN DEL I SEMESTRE  DE 2023, 92 COMPAÑIAS AERONÁUTICAS PRESENTARON REPORTES, LO QUE  REPRESENTA EL 64 % DE COBERTURA, INCREMENTANDOSE EN UN 3% COMPARADO CON EL I SEMESTRE  DEL AÑO 2022.</t>
  </si>
  <si>
    <t>BASE DE DATOS 03/11/2023</t>
  </si>
  <si>
    <t>Nota: Las siguientes empresas NO presentaron reportes de costos de operación del I Semestre de 2023</t>
  </si>
  <si>
    <r>
      <rPr>
        <b/>
        <sz val="11"/>
        <color theme="1"/>
        <rFont val="Calibri"/>
        <family val="2"/>
      </rPr>
      <t xml:space="preserve">PASAJEROS REGULAR INTERNACIONAL: </t>
    </r>
    <r>
      <rPr>
        <sz val="11"/>
        <color theme="1"/>
        <rFont val="Calibri"/>
        <family val="2"/>
      </rPr>
      <t>Jetblue Airways, Plus Ultra, Spirit Airlines, y Jet Smart.</t>
    </r>
  </si>
  <si>
    <r>
      <t xml:space="preserve">CARGA NACIONAL - INTERNACIONAL: </t>
    </r>
    <r>
      <rPr>
        <sz val="11"/>
        <color theme="1"/>
        <rFont val="Calibri"/>
        <family val="2"/>
      </rPr>
      <t>Laser Aéreo S.A.S y Martinair Holland</t>
    </r>
  </si>
  <si>
    <r>
      <rPr>
        <b/>
        <sz val="11"/>
        <color theme="1"/>
        <rFont val="Calibri"/>
        <family val="2"/>
      </rPr>
      <t>NO REGULAR - AEROTAXIS:</t>
    </r>
    <r>
      <rPr>
        <sz val="11"/>
        <color theme="1"/>
        <rFont val="Calibri"/>
        <family val="2"/>
      </rPr>
      <t xml:space="preserve"> Aero Apoyo, Aerocharter Andina, Aerocol, AeroGalan, Alpes, Aeromenegua, Aeropaca, America's Air, Aviocharter, Central Charter de Colombia, Charter de Caribe, Charter Express, Helifly, Helicol, Heliav, Heligolfo, Heliservice, Helistar, Helisur, Flexair, SAER, SIS Soluciones Integrales, Solair, Transpacificos, Tari, Vertical de Aviación y Vannet.</t>
    </r>
  </si>
  <si>
    <r>
      <rPr>
        <b/>
        <sz val="11"/>
        <color theme="1"/>
        <rFont val="Calibri"/>
        <family val="2"/>
      </rPr>
      <t xml:space="preserve">COMERCIAL REGIONAL: </t>
    </r>
    <r>
      <rPr>
        <sz val="11"/>
        <color theme="1"/>
        <rFont val="Calibri"/>
        <family val="2"/>
      </rPr>
      <t>Aexpa y Aerostar</t>
    </r>
  </si>
  <si>
    <r>
      <t xml:space="preserve">TRABAJOS AÉREOS ESPECIALES - AVIACION AGRICOLA: </t>
    </r>
    <r>
      <rPr>
        <sz val="11"/>
        <color theme="1"/>
        <rFont val="Calibri"/>
        <family val="2"/>
      </rPr>
      <t>Aerosanidad Agricola</t>
    </r>
    <r>
      <rPr>
        <b/>
        <sz val="11"/>
        <color theme="1"/>
        <rFont val="Calibri"/>
        <family val="2"/>
      </rPr>
      <t xml:space="preserve">, </t>
    </r>
    <r>
      <rPr>
        <sz val="11"/>
        <color theme="1"/>
        <rFont val="Calibri"/>
        <family val="2"/>
      </rPr>
      <t>ASEM, ASAM, ARFA, AMA, ECO, FARI, Safuco, Sanidad Vegetal Cruz Verde, Servio de Fumigación Aérea del Casanare y SAMA.</t>
    </r>
  </si>
  <si>
    <r>
      <rPr>
        <b/>
        <sz val="11"/>
        <color theme="1"/>
        <rFont val="Calibri"/>
        <family val="2"/>
      </rPr>
      <t>TRABAJOS AÉREOS ESPECIALES:</t>
    </r>
    <r>
      <rPr>
        <sz val="11"/>
        <color theme="1"/>
        <rFont val="Calibri"/>
        <family val="2"/>
      </rPr>
      <t xml:space="preserve"> Aeroestudios, Aeroexpress, FAL Ingenieros, Global Service Aviation, Rio Sur y Sky Ambulance.</t>
    </r>
  </si>
  <si>
    <t>I SEMESTRE 2023</t>
  </si>
  <si>
    <t>COMPARATIVO EMPRESAS PAX REGULAR NACIONAL I SEMESTRE 2022 VS 2023</t>
  </si>
  <si>
    <t>AT5T</t>
  </si>
  <si>
    <t>0BE - 0BR - 0BS -0BT</t>
  </si>
  <si>
    <t>0CP - 0CT</t>
  </si>
  <si>
    <t>0BE - 0BP - 0DM - 0DR - 0DY</t>
  </si>
  <si>
    <t>0DH</t>
  </si>
  <si>
    <t>0BH - 0CC - 0DH - 0DU - OEX</t>
  </si>
  <si>
    <t>0BE - 0BM - 0CK - 0CW - 0DG - 0DL - 0DS - 0DX - 0EN</t>
  </si>
  <si>
    <t>0EV</t>
  </si>
  <si>
    <t>EMPRESAS DE TRABAJOS AEREOS  ESPECIALES - AVIACIÓN AGRICOLA</t>
  </si>
  <si>
    <t>EMPRESAS DE TRANSPORTE AEREO - CARGA NACIONAL, INTERNACIONAL</t>
  </si>
  <si>
    <t xml:space="preserve">EMPRESAS DE TRANSPORTE AEREO - PASAJEROS NACIONAL, INTERNACIONAL REGULAR </t>
  </si>
  <si>
    <t>AFR</t>
  </si>
  <si>
    <t>GLG</t>
  </si>
  <si>
    <t>AEA</t>
  </si>
  <si>
    <t>SOCIEDAD AIR FRANCE</t>
  </si>
  <si>
    <t>KLM CIA REAL HOLANDESA DE AVIACION</t>
  </si>
  <si>
    <t>TURKISH AIRLINES INC. SUCURSAL COLOMBIA</t>
  </si>
  <si>
    <t>EZ AIR B.V</t>
  </si>
  <si>
    <t>CONCESIONARIA VUELA COMPAÑÍA DE AVIACION S.A.P.I DE C.V SUCURSAL COLOMBIA</t>
  </si>
  <si>
    <t>AIR EUROPA LINEAS AEREAS S.A SOCIEDAD ANONIMA</t>
  </si>
  <si>
    <t>AEROENLACES NACIONALES S.A. DE CV SUCURSAL COLOMBIA</t>
  </si>
  <si>
    <t>VIV</t>
  </si>
  <si>
    <t>AVIANCA COSTA RICA S.A.  SUCURSAL COLOMBIA</t>
  </si>
  <si>
    <t>LRC</t>
  </si>
  <si>
    <t>AVIANCA ECUADOR S.A. SUCURSAL COLOMBIANA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</si>
</sst>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_ ;\-#,##0\ "/>
    <numFmt numFmtId="166" formatCode="_-* #,##0_-;\-* #,##0_-;_-* &quot;-&quot;??_-;_-@_-"/>
  </numFmts>
  <fonts count="25" x14ac:knownFonts="1">
    <font>
      <sz val="10"/>
      <color theme="1"/>
      <name val="Tahoma"/>
      <family val="2"/>
    </font>
    <font>
      <sz val="11"/>
      <color theme="1"/>
      <name val="Calibri"/>
      <family val="2"/>
      <scheme val="minor"/>
    </font>
    <font>
      <sz val="10"/>
      <color theme="1"/>
      <name val="Tahoma"/>
      <family val="2"/>
    </font>
    <font>
      <b/>
      <sz val="10"/>
      <color theme="1"/>
      <name val="Tahoma"/>
      <family val="2"/>
    </font>
    <font>
      <sz val="10"/>
      <name val="Tahoma"/>
      <family val="2"/>
    </font>
    <font>
      <b/>
      <sz val="10"/>
      <name val="Tahoma"/>
      <family val="2"/>
    </font>
    <font>
      <u/>
      <sz val="11"/>
      <color theme="10"/>
      <name val="Calibri"/>
      <family val="2"/>
      <scheme val="minor"/>
    </font>
    <font>
      <b/>
      <u/>
      <sz val="11"/>
      <color theme="3"/>
      <name val="Calibri"/>
      <family val="2"/>
    </font>
    <font>
      <b/>
      <u/>
      <sz val="11"/>
      <name val="Calibri"/>
      <family val="2"/>
    </font>
    <font>
      <u/>
      <sz val="14"/>
      <color rgb="FF0070C0"/>
      <name val="Arial"/>
      <family val="2"/>
    </font>
    <font>
      <sz val="16"/>
      <color theme="1"/>
      <name val="Arial"/>
      <family val="2"/>
    </font>
    <font>
      <b/>
      <sz val="18"/>
      <color theme="1"/>
      <name val="Arial"/>
      <family val="2"/>
    </font>
    <font>
      <b/>
      <sz val="10"/>
      <color theme="1"/>
      <name val="Arial"/>
      <family val="2"/>
    </font>
    <font>
      <b/>
      <sz val="16"/>
      <color theme="1"/>
      <name val="Calibri"/>
      <family val="2"/>
      <scheme val="minor"/>
    </font>
    <font>
      <sz val="11"/>
      <color theme="1"/>
      <name val="Calibri"/>
      <family val="2"/>
    </font>
    <font>
      <sz val="8"/>
      <name val="Arial"/>
      <family val="2"/>
    </font>
    <font>
      <b/>
      <sz val="11"/>
      <color theme="1"/>
      <name val="Calibri"/>
      <family val="2"/>
    </font>
    <font>
      <sz val="11"/>
      <name val="Calibri"/>
      <family val="2"/>
    </font>
    <font>
      <sz val="10"/>
      <color theme="1"/>
      <name val="Calibri"/>
      <family val="2"/>
    </font>
    <font>
      <sz val="10"/>
      <color indexed="8"/>
      <name val="Calibri"/>
      <family val="2"/>
    </font>
    <font>
      <b/>
      <sz val="15"/>
      <color theme="1"/>
      <name val="Tahoma"/>
      <family val="2"/>
    </font>
    <font>
      <sz val="10"/>
      <name val="Arial"/>
      <family val="2"/>
    </font>
    <font>
      <b/>
      <sz val="10"/>
      <name val="Arial"/>
      <family val="2"/>
    </font>
    <font>
      <b/>
      <sz val="13"/>
      <color theme="1"/>
      <name val="Calibri"/>
      <family val="2"/>
      <scheme val="minor"/>
    </font>
    <font>
      <sz val="8"/>
      <color theme="1"/>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s>
  <borders count="39">
    <border>
      <left/>
      <right/>
      <top/>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s>
  <cellStyleXfs count="6">
    <xf numFmtId="0" fontId="0" fillId="0" borderId="0"/>
    <xf numFmtId="9" fontId="2" fillId="0" borderId="0" applyFont="0" applyFill="0" applyBorder="0" applyAlignment="0" applyProtection="0"/>
    <xf numFmtId="0" fontId="6" fillId="0" borderId="0" applyNumberForma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cellStyleXfs>
  <cellXfs count="132">
    <xf numFmtId="0" fontId="0" fillId="0" borderId="0" xfId="0"/>
    <xf numFmtId="0" fontId="0" fillId="0" borderId="0" xfId="0" applyAlignment="1">
      <alignment horizontal="left"/>
    </xf>
    <xf numFmtId="3" fontId="0" fillId="0" borderId="0" xfId="0" applyNumberFormat="1"/>
    <xf numFmtId="3" fontId="0" fillId="0" borderId="0" xfId="0" applyNumberFormat="1" applyAlignment="1">
      <alignment horizontal="center"/>
    </xf>
    <xf numFmtId="3" fontId="3" fillId="2" borderId="2" xfId="0" applyNumberFormat="1" applyFont="1" applyFill="1" applyBorder="1" applyAlignment="1">
      <alignment horizontal="center" vertical="center"/>
    </xf>
    <xf numFmtId="3" fontId="0" fillId="0" borderId="2" xfId="0" applyNumberFormat="1" applyBorder="1" applyAlignment="1">
      <alignment horizontal="left"/>
    </xf>
    <xf numFmtId="3" fontId="3" fillId="2" borderId="2" xfId="0" applyNumberFormat="1" applyFont="1" applyFill="1" applyBorder="1" applyAlignment="1">
      <alignment horizontal="left" vertical="center"/>
    </xf>
    <xf numFmtId="0" fontId="3" fillId="2" borderId="2" xfId="0" applyFont="1" applyFill="1" applyBorder="1" applyAlignment="1" applyProtection="1">
      <alignment horizontal="center" wrapText="1"/>
      <protection locked="0"/>
    </xf>
    <xf numFmtId="0" fontId="4" fillId="0" borderId="6" xfId="0" applyFont="1" applyBorder="1" applyAlignment="1" applyProtection="1">
      <alignment horizontal="left"/>
      <protection locked="0"/>
    </xf>
    <xf numFmtId="164" fontId="0" fillId="0" borderId="6" xfId="1" applyNumberFormat="1" applyFont="1" applyBorder="1" applyAlignment="1" applyProtection="1">
      <alignment horizontal="center"/>
      <protection locked="0"/>
    </xf>
    <xf numFmtId="0" fontId="4" fillId="0" borderId="2" xfId="0" applyFont="1" applyBorder="1" applyAlignment="1" applyProtection="1">
      <alignment horizontal="left"/>
      <protection locked="0"/>
    </xf>
    <xf numFmtId="0" fontId="5" fillId="2" borderId="2" xfId="0" applyFont="1" applyFill="1" applyBorder="1" applyAlignment="1" applyProtection="1">
      <alignment horizontal="left"/>
      <protection locked="0"/>
    </xf>
    <xf numFmtId="164" fontId="3" fillId="2" borderId="6" xfId="1" applyNumberFormat="1" applyFont="1" applyFill="1" applyBorder="1" applyAlignment="1" applyProtection="1">
      <alignment horizontal="center"/>
      <protection locked="0"/>
    </xf>
    <xf numFmtId="0" fontId="3" fillId="2" borderId="2" xfId="0" applyFont="1" applyFill="1" applyBorder="1" applyAlignment="1">
      <alignment horizontal="left"/>
    </xf>
    <xf numFmtId="3" fontId="0" fillId="0" borderId="2" xfId="0" applyNumberFormat="1" applyBorder="1" applyAlignment="1">
      <alignment horizontal="center"/>
    </xf>
    <xf numFmtId="3" fontId="3" fillId="2" borderId="2"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center"/>
    </xf>
    <xf numFmtId="0" fontId="3" fillId="0" borderId="1" xfId="0" applyFont="1" applyFill="1" applyBorder="1"/>
    <xf numFmtId="164" fontId="0" fillId="0" borderId="2" xfId="1" applyNumberFormat="1" applyFont="1" applyBorder="1" applyAlignment="1" applyProtection="1">
      <alignment horizontal="center"/>
      <protection locked="0"/>
    </xf>
    <xf numFmtId="164" fontId="3" fillId="2" borderId="2" xfId="1" applyNumberFormat="1" applyFont="1" applyFill="1" applyBorder="1" applyAlignment="1" applyProtection="1">
      <alignment horizontal="center"/>
      <protection locked="0"/>
    </xf>
    <xf numFmtId="3" fontId="0" fillId="0" borderId="0" xfId="0" applyNumberFormat="1" applyFill="1" applyAlignment="1">
      <alignment horizontal="center"/>
    </xf>
    <xf numFmtId="3" fontId="0" fillId="0" borderId="0" xfId="0" applyNumberFormat="1" applyFill="1" applyBorder="1" applyAlignment="1">
      <alignment horizontal="center"/>
    </xf>
    <xf numFmtId="0" fontId="0" fillId="0" borderId="0" xfId="0" applyAlignment="1">
      <alignment horizontal="center"/>
    </xf>
    <xf numFmtId="0" fontId="1" fillId="0" borderId="0" xfId="4" applyProtection="1">
      <protection locked="0"/>
    </xf>
    <xf numFmtId="0" fontId="9" fillId="0" borderId="8" xfId="2" applyFont="1" applyBorder="1" applyProtection="1">
      <protection locked="0"/>
    </xf>
    <xf numFmtId="0" fontId="10" fillId="0" borderId="9" xfId="4" applyFont="1" applyBorder="1" applyAlignment="1" applyProtection="1">
      <alignment horizontal="center" wrapText="1"/>
      <protection locked="0"/>
    </xf>
    <xf numFmtId="0" fontId="10" fillId="0" borderId="10" xfId="4" applyFont="1" applyBorder="1" applyAlignment="1" applyProtection="1">
      <alignment horizontal="center" wrapText="1"/>
      <protection locked="0"/>
    </xf>
    <xf numFmtId="0" fontId="9" fillId="0" borderId="11" xfId="2" applyFont="1" applyBorder="1"/>
    <xf numFmtId="0" fontId="11" fillId="2" borderId="12" xfId="4" applyFont="1" applyFill="1" applyBorder="1" applyAlignment="1" applyProtection="1">
      <alignment horizontal="center"/>
      <protection locked="0"/>
    </xf>
    <xf numFmtId="0" fontId="0" fillId="3" borderId="2" xfId="0" applyFill="1" applyBorder="1"/>
    <xf numFmtId="0" fontId="3" fillId="0" borderId="0" xfId="0" applyFont="1" applyAlignment="1">
      <alignment horizontal="center" vertical="center"/>
    </xf>
    <xf numFmtId="0" fontId="3" fillId="0" borderId="0" xfId="0" applyFont="1" applyAlignment="1">
      <alignment horizontal="center"/>
    </xf>
    <xf numFmtId="0" fontId="12" fillId="5" borderId="7" xfId="0" applyFont="1" applyFill="1" applyBorder="1" applyAlignment="1">
      <alignment horizontal="center"/>
    </xf>
    <xf numFmtId="0" fontId="0" fillId="0" borderId="0" xfId="0" applyProtection="1">
      <protection locked="0"/>
    </xf>
    <xf numFmtId="0" fontId="14" fillId="0" borderId="0" xfId="0" applyFont="1" applyProtection="1">
      <protection locked="0"/>
    </xf>
    <xf numFmtId="0" fontId="15" fillId="0" borderId="0" xfId="0" applyFont="1" applyProtection="1">
      <protection locked="0"/>
    </xf>
    <xf numFmtId="9" fontId="16" fillId="2" borderId="12" xfId="1" applyFont="1" applyFill="1" applyBorder="1" applyAlignment="1" applyProtection="1">
      <alignment horizontal="center"/>
      <protection locked="0"/>
    </xf>
    <xf numFmtId="0" fontId="16" fillId="2" borderId="16" xfId="0" applyFont="1" applyFill="1" applyBorder="1" applyAlignment="1" applyProtection="1">
      <alignment horizontal="center"/>
      <protection locked="0"/>
    </xf>
    <xf numFmtId="0" fontId="16" fillId="2" borderId="17" xfId="0" applyFont="1" applyFill="1" applyBorder="1" applyAlignment="1" applyProtection="1">
      <alignment horizontal="center" vertical="center" wrapText="1"/>
      <protection locked="0"/>
    </xf>
    <xf numFmtId="9" fontId="17" fillId="0" borderId="7" xfId="5"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8" fillId="0" borderId="18" xfId="0" applyFont="1" applyBorder="1" applyAlignment="1" applyProtection="1">
      <alignment horizontal="left" vertical="center" wrapText="1"/>
      <protection locked="0"/>
    </xf>
    <xf numFmtId="9" fontId="17" fillId="0" borderId="2" xfId="5" applyFont="1" applyBorder="1" applyAlignment="1" applyProtection="1">
      <alignment horizontal="center"/>
      <protection locked="0"/>
    </xf>
    <xf numFmtId="0" fontId="17" fillId="0" borderId="2" xfId="0" applyFont="1" applyBorder="1" applyAlignment="1" applyProtection="1">
      <alignment horizontal="center"/>
      <protection locked="0"/>
    </xf>
    <xf numFmtId="0" fontId="14" fillId="0" borderId="10" xfId="0" applyFont="1" applyBorder="1" applyProtection="1">
      <protection locked="0"/>
    </xf>
    <xf numFmtId="9" fontId="17" fillId="0" borderId="6" xfId="5" applyFont="1" applyBorder="1" applyAlignment="1" applyProtection="1">
      <alignment horizontal="center"/>
      <protection locked="0"/>
    </xf>
    <xf numFmtId="0" fontId="17" fillId="0" borderId="19" xfId="0" applyFont="1" applyBorder="1" applyAlignment="1" applyProtection="1">
      <alignment horizontal="center"/>
      <protection locked="0"/>
    </xf>
    <xf numFmtId="0" fontId="14" fillId="0" borderId="9" xfId="0" applyFont="1" applyBorder="1" applyProtection="1">
      <protection locked="0"/>
    </xf>
    <xf numFmtId="0" fontId="16" fillId="7" borderId="12" xfId="0" applyFont="1" applyFill="1" applyBorder="1" applyAlignment="1" applyProtection="1">
      <alignment horizontal="center" vertical="center" wrapText="1"/>
      <protection locked="0"/>
    </xf>
    <xf numFmtId="0" fontId="16" fillId="7" borderId="20" xfId="0" applyFont="1" applyFill="1" applyBorder="1" applyAlignment="1" applyProtection="1">
      <alignment horizontal="center" vertical="center" wrapText="1"/>
      <protection locked="0"/>
    </xf>
    <xf numFmtId="165" fontId="0" fillId="0" borderId="0" xfId="0" applyNumberFormat="1"/>
    <xf numFmtId="164" fontId="0" fillId="0" borderId="21" xfId="5" applyNumberFormat="1" applyFont="1" applyBorder="1" applyAlignment="1">
      <alignment horizontal="center"/>
    </xf>
    <xf numFmtId="9" fontId="0" fillId="0" borderId="22" xfId="5" applyFont="1" applyBorder="1" applyAlignment="1">
      <alignment horizontal="center"/>
    </xf>
    <xf numFmtId="165" fontId="0" fillId="0" borderId="22" xfId="3" applyNumberFormat="1" applyFont="1" applyBorder="1" applyAlignment="1">
      <alignment horizontal="center"/>
    </xf>
    <xf numFmtId="0" fontId="21" fillId="0" borderId="23" xfId="0" applyFont="1" applyBorder="1" applyAlignment="1" applyProtection="1">
      <alignment wrapText="1"/>
      <protection locked="0"/>
    </xf>
    <xf numFmtId="164" fontId="0" fillId="0" borderId="24" xfId="5" applyNumberFormat="1" applyFont="1" applyBorder="1" applyAlignment="1">
      <alignment horizontal="center"/>
    </xf>
    <xf numFmtId="9" fontId="0" fillId="0" borderId="19" xfId="5" applyFont="1" applyBorder="1" applyAlignment="1">
      <alignment horizontal="center"/>
    </xf>
    <xf numFmtId="165" fontId="0" fillId="0" borderId="19" xfId="3" applyNumberFormat="1" applyFont="1" applyBorder="1" applyAlignment="1">
      <alignment horizontal="center"/>
    </xf>
    <xf numFmtId="0" fontId="21" fillId="0" borderId="25" xfId="0" applyFont="1" applyBorder="1" applyProtection="1">
      <protection locked="0"/>
    </xf>
    <xf numFmtId="9" fontId="22" fillId="2" borderId="21" xfId="5" applyFont="1" applyFill="1" applyBorder="1" applyAlignment="1" applyProtection="1">
      <alignment horizontal="center"/>
      <protection locked="0"/>
    </xf>
    <xf numFmtId="9" fontId="22" fillId="2" borderId="26" xfId="5" applyFont="1" applyFill="1" applyBorder="1" applyAlignment="1" applyProtection="1">
      <alignment horizontal="center"/>
      <protection locked="0"/>
    </xf>
    <xf numFmtId="165" fontId="22" fillId="2" borderId="26" xfId="3" applyNumberFormat="1" applyFont="1" applyFill="1" applyBorder="1" applyAlignment="1" applyProtection="1">
      <alignment horizontal="center"/>
      <protection locked="0"/>
    </xf>
    <xf numFmtId="0" fontId="22" fillId="2" borderId="27" xfId="0" applyFont="1" applyFill="1" applyBorder="1" applyProtection="1">
      <protection locked="0"/>
    </xf>
    <xf numFmtId="9" fontId="22" fillId="2" borderId="28" xfId="5" applyFont="1" applyFill="1" applyBorder="1" applyAlignment="1" applyProtection="1">
      <alignment horizontal="center"/>
      <protection locked="0"/>
    </xf>
    <xf numFmtId="9" fontId="22" fillId="2" borderId="29" xfId="5" applyFont="1" applyFill="1" applyBorder="1" applyAlignment="1" applyProtection="1">
      <alignment horizontal="center"/>
      <protection locked="0"/>
    </xf>
    <xf numFmtId="165" fontId="22" fillId="2" borderId="29" xfId="3" applyNumberFormat="1" applyFont="1" applyFill="1" applyBorder="1" applyAlignment="1" applyProtection="1">
      <alignment horizontal="center"/>
      <protection locked="0"/>
    </xf>
    <xf numFmtId="0" fontId="22" fillId="2" borderId="14" xfId="0" applyFont="1" applyFill="1" applyBorder="1" applyProtection="1">
      <protection locked="0"/>
    </xf>
    <xf numFmtId="164" fontId="0" fillId="0" borderId="30" xfId="5" applyNumberFormat="1" applyFont="1" applyBorder="1" applyAlignment="1">
      <alignment horizontal="center"/>
    </xf>
    <xf numFmtId="164" fontId="0" fillId="0" borderId="7" xfId="5" applyNumberFormat="1" applyFont="1" applyBorder="1" applyAlignment="1">
      <alignment horizontal="center"/>
    </xf>
    <xf numFmtId="165" fontId="0" fillId="0" borderId="7" xfId="3" applyNumberFormat="1" applyFont="1" applyBorder="1" applyAlignment="1">
      <alignment horizontal="center"/>
    </xf>
    <xf numFmtId="0" fontId="21" fillId="0" borderId="31" xfId="0" applyFont="1" applyBorder="1" applyProtection="1">
      <protection locked="0"/>
    </xf>
    <xf numFmtId="164" fontId="0" fillId="0" borderId="8" xfId="5" applyNumberFormat="1" applyFont="1" applyBorder="1" applyAlignment="1">
      <alignment horizontal="center"/>
    </xf>
    <xf numFmtId="164" fontId="0" fillId="0" borderId="2" xfId="5" applyNumberFormat="1" applyFont="1" applyBorder="1" applyAlignment="1">
      <alignment horizontal="center"/>
    </xf>
    <xf numFmtId="165" fontId="0" fillId="0" borderId="2" xfId="3" applyNumberFormat="1" applyFont="1" applyBorder="1" applyAlignment="1">
      <alignment horizontal="center"/>
    </xf>
    <xf numFmtId="0" fontId="21" fillId="0" borderId="32" xfId="0" applyFont="1" applyBorder="1" applyProtection="1">
      <protection locked="0"/>
    </xf>
    <xf numFmtId="164" fontId="0" fillId="0" borderId="6" xfId="5" applyNumberFormat="1" applyFont="1" applyBorder="1" applyAlignment="1">
      <alignment horizontal="center"/>
    </xf>
    <xf numFmtId="165" fontId="0" fillId="0" borderId="6" xfId="3" applyNumberFormat="1" applyFont="1" applyBorder="1" applyAlignment="1">
      <alignment horizontal="center"/>
    </xf>
    <xf numFmtId="0" fontId="21" fillId="0" borderId="33" xfId="0" applyFont="1" applyBorder="1" applyProtection="1">
      <protection locked="0"/>
    </xf>
    <xf numFmtId="164" fontId="0" fillId="0" borderId="8" xfId="1" applyNumberFormat="1" applyFont="1" applyBorder="1" applyAlignment="1">
      <alignment horizontal="center"/>
    </xf>
    <xf numFmtId="164" fontId="0" fillId="0" borderId="2" xfId="1" applyNumberFormat="1" applyFont="1" applyBorder="1" applyAlignment="1">
      <alignment horizontal="center"/>
    </xf>
    <xf numFmtId="164" fontId="0" fillId="0" borderId="34" xfId="1" applyNumberFormat="1" applyFont="1" applyBorder="1" applyAlignment="1">
      <alignment horizontal="center"/>
    </xf>
    <xf numFmtId="164" fontId="0" fillId="0" borderId="19" xfId="1" applyNumberFormat="1" applyFont="1" applyBorder="1" applyAlignment="1">
      <alignment horizontal="center"/>
    </xf>
    <xf numFmtId="0" fontId="22" fillId="7" borderId="13" xfId="0" applyFont="1" applyFill="1" applyBorder="1" applyAlignment="1" applyProtection="1">
      <alignment horizontal="center" vertical="center" wrapText="1"/>
      <protection locked="0"/>
    </xf>
    <xf numFmtId="0" fontId="22" fillId="7" borderId="12" xfId="0" applyFont="1" applyFill="1" applyBorder="1" applyAlignment="1" applyProtection="1">
      <alignment horizontal="center" vertical="center" wrapText="1"/>
      <protection locked="0"/>
    </xf>
    <xf numFmtId="0" fontId="22" fillId="7" borderId="14" xfId="0" applyFont="1" applyFill="1" applyBorder="1" applyAlignment="1" applyProtection="1">
      <alignment horizontal="center" vertical="center" wrapText="1"/>
      <protection locked="0"/>
    </xf>
    <xf numFmtId="166" fontId="0" fillId="0" borderId="0" xfId="0" applyNumberFormat="1"/>
    <xf numFmtId="164" fontId="0" fillId="0" borderId="0" xfId="1" applyNumberFormat="1" applyFont="1"/>
    <xf numFmtId="0" fontId="24" fillId="0" borderId="0" xfId="4" applyFont="1" applyProtection="1">
      <protection locked="0"/>
    </xf>
    <xf numFmtId="0" fontId="11" fillId="2" borderId="14" xfId="4" applyFont="1" applyFill="1" applyBorder="1" applyAlignment="1" applyProtection="1">
      <alignment horizontal="center"/>
      <protection locked="0"/>
    </xf>
    <xf numFmtId="0" fontId="1" fillId="2" borderId="13" xfId="4" applyFill="1" applyBorder="1" applyAlignment="1" applyProtection="1">
      <alignment horizontal="center"/>
      <protection locked="0"/>
    </xf>
    <xf numFmtId="0" fontId="11" fillId="4" borderId="14" xfId="4" applyFont="1" applyFill="1" applyBorder="1" applyAlignment="1" applyProtection="1">
      <alignment horizontal="center"/>
      <protection locked="0"/>
    </xf>
    <xf numFmtId="0" fontId="11" fillId="4" borderId="13" xfId="4" applyFont="1" applyFill="1" applyBorder="1" applyAlignment="1" applyProtection="1">
      <alignment horizontal="center"/>
      <protection locked="0"/>
    </xf>
    <xf numFmtId="0" fontId="13" fillId="0" borderId="2" xfId="0" applyFont="1" applyBorder="1" applyAlignment="1" applyProtection="1">
      <alignment horizontal="center"/>
      <protection locked="0"/>
    </xf>
    <xf numFmtId="0" fontId="14" fillId="0" borderId="0" xfId="0" applyFont="1" applyAlignment="1" applyProtection="1">
      <alignment horizontal="center" wrapText="1"/>
      <protection locked="0"/>
    </xf>
    <xf numFmtId="0" fontId="20" fillId="2" borderId="14" xfId="0" applyFont="1" applyFill="1" applyBorder="1" applyAlignment="1" applyProtection="1">
      <alignment horizontal="center" wrapText="1"/>
      <protection locked="0"/>
    </xf>
    <xf numFmtId="0" fontId="20" fillId="2" borderId="15" xfId="0" applyFont="1" applyFill="1" applyBorder="1" applyAlignment="1" applyProtection="1">
      <alignment horizontal="center" wrapText="1"/>
      <protection locked="0"/>
    </xf>
    <xf numFmtId="0" fontId="20" fillId="2" borderId="13" xfId="0" applyFont="1" applyFill="1" applyBorder="1" applyAlignment="1" applyProtection="1">
      <alignment horizontal="center" wrapText="1"/>
      <protection locked="0"/>
    </xf>
    <xf numFmtId="0" fontId="14" fillId="6" borderId="14" xfId="0" applyFont="1" applyFill="1" applyBorder="1" applyAlignment="1" applyProtection="1">
      <alignment horizontal="left" vertical="top" wrapText="1"/>
      <protection locked="0"/>
    </xf>
    <xf numFmtId="0" fontId="14" fillId="6" borderId="15" xfId="0" applyFont="1" applyFill="1" applyBorder="1" applyAlignment="1" applyProtection="1">
      <alignment horizontal="left" vertical="top" wrapText="1"/>
      <protection locked="0"/>
    </xf>
    <xf numFmtId="0" fontId="14" fillId="6" borderId="13" xfId="0" applyFont="1" applyFill="1" applyBorder="1" applyAlignment="1" applyProtection="1">
      <alignment horizontal="left" vertical="top" wrapText="1"/>
      <protection locked="0"/>
    </xf>
    <xf numFmtId="0" fontId="16"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14"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23" fillId="3" borderId="38" xfId="0" applyFont="1" applyFill="1" applyBorder="1" applyAlignment="1">
      <alignment horizontal="center" vertical="center" wrapText="1"/>
    </xf>
    <xf numFmtId="0" fontId="23" fillId="3" borderId="37"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23" fillId="3" borderId="27" xfId="0" applyFont="1" applyFill="1" applyBorder="1" applyAlignment="1">
      <alignment horizontal="center" vertical="center" wrapText="1"/>
    </xf>
    <xf numFmtId="0" fontId="23" fillId="3" borderId="36" xfId="0" applyFont="1" applyFill="1" applyBorder="1" applyAlignment="1">
      <alignment horizontal="center" vertical="center" wrapText="1"/>
    </xf>
    <xf numFmtId="0" fontId="23" fillId="3" borderId="0" xfId="0" applyFont="1" applyFill="1" applyAlignment="1">
      <alignment horizontal="center" vertical="center" wrapText="1"/>
    </xf>
    <xf numFmtId="0" fontId="23" fillId="3" borderId="35" xfId="0" applyFont="1" applyFill="1" applyBorder="1" applyAlignment="1">
      <alignment horizontal="center" vertical="center" wrapText="1"/>
    </xf>
    <xf numFmtId="0" fontId="7" fillId="3" borderId="3" xfId="2" applyFont="1" applyFill="1" applyBorder="1" applyAlignment="1" applyProtection="1">
      <alignment horizontal="center" vertical="center"/>
      <protection locked="0"/>
    </xf>
    <xf numFmtId="0" fontId="7" fillId="3" borderId="4" xfId="2" applyFont="1" applyFill="1" applyBorder="1" applyAlignment="1" applyProtection="1">
      <alignment horizontal="center" vertical="center"/>
      <protection locked="0"/>
    </xf>
    <xf numFmtId="0" fontId="7" fillId="3" borderId="5" xfId="2" applyFont="1" applyFill="1" applyBorder="1" applyAlignment="1" applyProtection="1">
      <alignment horizontal="center" vertical="center"/>
      <protection locked="0"/>
    </xf>
    <xf numFmtId="0" fontId="8" fillId="3" borderId="3" xfId="2" applyFont="1" applyFill="1" applyBorder="1" applyAlignment="1" applyProtection="1">
      <alignment horizontal="center" vertical="center"/>
      <protection locked="0"/>
    </xf>
    <xf numFmtId="0" fontId="8" fillId="3" borderId="4" xfId="2" applyFont="1" applyFill="1" applyBorder="1" applyAlignment="1" applyProtection="1">
      <alignment horizontal="center" vertical="center"/>
      <protection locked="0"/>
    </xf>
    <xf numFmtId="0" fontId="8" fillId="3" borderId="5" xfId="2" applyFont="1" applyFill="1" applyBorder="1" applyAlignment="1" applyProtection="1">
      <alignment horizontal="center" vertical="center"/>
      <protection locked="0"/>
    </xf>
    <xf numFmtId="0" fontId="3" fillId="2" borderId="3" xfId="0" applyFont="1" applyFill="1" applyBorder="1" applyAlignment="1" applyProtection="1">
      <alignment horizontal="center" wrapText="1"/>
      <protection locked="0"/>
    </xf>
    <xf numFmtId="0" fontId="3" fillId="2" borderId="4" xfId="0" applyFont="1" applyFill="1" applyBorder="1" applyAlignment="1" applyProtection="1">
      <alignment horizontal="center" wrapText="1"/>
      <protection locked="0"/>
    </xf>
    <xf numFmtId="0" fontId="3" fillId="2" borderId="5" xfId="0" applyFont="1" applyFill="1" applyBorder="1" applyAlignment="1" applyProtection="1">
      <alignment horizontal="center" wrapText="1"/>
      <protection locked="0"/>
    </xf>
    <xf numFmtId="0" fontId="7" fillId="3" borderId="2" xfId="2" applyFont="1" applyFill="1" applyBorder="1" applyAlignment="1" applyProtection="1">
      <alignment horizontal="center" vertical="center"/>
      <protection locked="0"/>
    </xf>
    <xf numFmtId="0" fontId="8" fillId="3" borderId="2" xfId="2"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wrapText="1"/>
      <protection locked="0"/>
    </xf>
    <xf numFmtId="0" fontId="7" fillId="3" borderId="3" xfId="2" applyFont="1" applyFill="1" applyBorder="1" applyAlignment="1" applyProtection="1">
      <alignment horizontal="center" vertical="center" wrapText="1"/>
      <protection locked="0"/>
    </xf>
    <xf numFmtId="0" fontId="7" fillId="3" borderId="4" xfId="2" applyFont="1" applyFill="1" applyBorder="1" applyAlignment="1" applyProtection="1">
      <alignment horizontal="center" vertical="center" wrapText="1"/>
      <protection locked="0"/>
    </xf>
    <xf numFmtId="0" fontId="7" fillId="3" borderId="5" xfId="2" applyFont="1" applyFill="1" applyBorder="1" applyAlignment="1" applyProtection="1">
      <alignment horizontal="center" vertical="center" wrapText="1"/>
      <protection locked="0"/>
    </xf>
    <xf numFmtId="0" fontId="7" fillId="3" borderId="2" xfId="2" applyFont="1" applyFill="1" applyBorder="1" applyAlignment="1" applyProtection="1">
      <alignment horizontal="center" vertical="center" wrapText="1"/>
      <protection locked="0"/>
    </xf>
  </cellXfs>
  <cellStyles count="6">
    <cellStyle name="Hipervínculo" xfId="2" builtinId="8"/>
    <cellStyle name="Millares" xfId="3" builtinId="3"/>
    <cellStyle name="Normal" xfId="0" builtinId="0"/>
    <cellStyle name="Normal 2" xfId="4" xr:uid="{47548A30-7030-4F22-ADCC-83884517FEEB}"/>
    <cellStyle name="Porcentaje" xfId="1" builtinId="5"/>
    <cellStyle name="Porcentaje 2" xfId="5" xr:uid="{ABCA8917-82E9-4CFC-90EA-A32D654194A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419"/>
              <a:t>COBERTURA COSTOS DE OPERACIÓN I SEMESTRE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areaChart>
        <c:grouping val="stacked"/>
        <c:varyColors val="0"/>
        <c:ser>
          <c:idx val="0"/>
          <c:order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COBERTURA!$A$5:$A$11</c:f>
              <c:strCache>
                <c:ptCount val="7"/>
                <c:pt idx="0">
                  <c:v>PASAJEROS REGULAR NACIONAL</c:v>
                </c:pt>
                <c:pt idx="1">
                  <c:v>PASAJEROS REGULAR INTERNACIONAL</c:v>
                </c:pt>
                <c:pt idx="2">
                  <c:v>CARGA NACIONAL INTERNACIONAL</c:v>
                </c:pt>
                <c:pt idx="3">
                  <c:v> COMERCIAL REGIONAL</c:v>
                </c:pt>
                <c:pt idx="4">
                  <c:v> NO REGULAR  -AEROTAXIS</c:v>
                </c:pt>
                <c:pt idx="5">
                  <c:v>TRABAJOS AÉREOS ESPECIALES - AVIACION AGRICOLA</c:v>
                </c:pt>
                <c:pt idx="6">
                  <c:v>TRABAJOS AÉREOS ESPECIALES: (Publicidad, aerofotografía, ambulancia, etc.)</c:v>
                </c:pt>
              </c:strCache>
            </c:strRef>
          </c:cat>
          <c:val>
            <c:numRef>
              <c:f>COBERTURA!$B$5:$B$11</c:f>
              <c:numCache>
                <c:formatCode>General</c:formatCode>
                <c:ptCount val="7"/>
                <c:pt idx="0">
                  <c:v>6</c:v>
                </c:pt>
                <c:pt idx="1">
                  <c:v>22</c:v>
                </c:pt>
                <c:pt idx="2">
                  <c:v>13</c:v>
                </c:pt>
                <c:pt idx="3">
                  <c:v>2</c:v>
                </c:pt>
                <c:pt idx="4">
                  <c:v>21</c:v>
                </c:pt>
                <c:pt idx="5">
                  <c:v>19</c:v>
                </c:pt>
                <c:pt idx="6">
                  <c:v>9</c:v>
                </c:pt>
              </c:numCache>
            </c:numRef>
          </c:val>
          <c:extLst>
            <c:ext xmlns:c16="http://schemas.microsoft.com/office/drawing/2014/chart" uri="{C3380CC4-5D6E-409C-BE32-E72D297353CC}">
              <c16:uniqueId val="{00000000-6E6B-43D6-BCDC-B168A2433A0F}"/>
            </c:ext>
          </c:extLst>
        </c:ser>
        <c:dLbls>
          <c:showLegendKey val="0"/>
          <c:showVal val="0"/>
          <c:showCatName val="0"/>
          <c:showSerName val="0"/>
          <c:showPercent val="0"/>
          <c:showBubbleSize val="0"/>
        </c:dLbls>
        <c:axId val="1556329423"/>
        <c:axId val="1622658095"/>
      </c:areaChart>
      <c:barChart>
        <c:barDir val="col"/>
        <c:grouping val="clustered"/>
        <c:varyColors val="0"/>
        <c:ser>
          <c:idx val="1"/>
          <c:order val="1"/>
          <c:spPr>
            <a:solidFill>
              <a:schemeClr val="accent5">
                <a:lumMod val="75000"/>
              </a:schemeClr>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invertIfNegative val="0"/>
          <c:dLbls>
            <c:dLbl>
              <c:idx val="0"/>
              <c:layout>
                <c:manualLayout>
                  <c:x val="1.6172739744047507E-3"/>
                  <c:y val="-5.4945111295535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6B-43D6-BCDC-B168A2433A0F}"/>
                </c:ext>
              </c:extLst>
            </c:dLbl>
            <c:dLbl>
              <c:idx val="1"/>
              <c:layout>
                <c:manualLayout>
                  <c:x val="2.8690331060326746E-17"/>
                  <c:y val="-6.22710622710623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E6B-43D6-BCDC-B168A2433A0F}"/>
                </c:ext>
              </c:extLst>
            </c:dLbl>
            <c:dLbl>
              <c:idx val="2"/>
              <c:layout>
                <c:manualLayout>
                  <c:x val="-1.5649452269170579E-3"/>
                  <c:y val="-9.15750915750915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E6B-43D6-BCDC-B168A2433A0F}"/>
                </c:ext>
              </c:extLst>
            </c:dLbl>
            <c:dLbl>
              <c:idx val="3"/>
              <c:layout>
                <c:manualLayout>
                  <c:x val="-7.6936087046398439E-4"/>
                  <c:y val="-3.8108346996471198E-2"/>
                </c:manualLayout>
              </c:layout>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15:layout>
                    <c:manualLayout>
                      <c:w val="1.6825838297659095E-2"/>
                      <c:h val="4.6032562125107111E-2"/>
                    </c:manualLayout>
                  </c15:layout>
                </c:ext>
                <c:ext xmlns:c16="http://schemas.microsoft.com/office/drawing/2014/chart" uri="{C3380CC4-5D6E-409C-BE32-E72D297353CC}">
                  <c16:uniqueId val="{00000004-6E6B-43D6-BCDC-B168A2433A0F}"/>
                </c:ext>
              </c:extLst>
            </c:dLbl>
            <c:dLbl>
              <c:idx val="4"/>
              <c:layout>
                <c:manualLayout>
                  <c:x val="0"/>
                  <c:y val="-2.1978021978021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E6B-43D6-BCDC-B168A2433A0F}"/>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COBERTURA!$A$5:$A$11</c:f>
              <c:strCache>
                <c:ptCount val="7"/>
                <c:pt idx="0">
                  <c:v>PASAJEROS REGULAR NACIONAL</c:v>
                </c:pt>
                <c:pt idx="1">
                  <c:v>PASAJEROS REGULAR INTERNACIONAL</c:v>
                </c:pt>
                <c:pt idx="2">
                  <c:v>CARGA NACIONAL INTERNACIONAL</c:v>
                </c:pt>
                <c:pt idx="3">
                  <c:v> COMERCIAL REGIONAL</c:v>
                </c:pt>
                <c:pt idx="4">
                  <c:v> NO REGULAR  -AEROTAXIS</c:v>
                </c:pt>
                <c:pt idx="5">
                  <c:v>TRABAJOS AÉREOS ESPECIALES - AVIACION AGRICOLA</c:v>
                </c:pt>
                <c:pt idx="6">
                  <c:v>TRABAJOS AÉREOS ESPECIALES: (Publicidad, aerofotografía, ambulancia, etc.)</c:v>
                </c:pt>
              </c:strCache>
            </c:strRef>
          </c:cat>
          <c:val>
            <c:numRef>
              <c:f>COBERTURA!$C$5:$C$11</c:f>
              <c:numCache>
                <c:formatCode>General</c:formatCode>
                <c:ptCount val="7"/>
                <c:pt idx="0">
                  <c:v>6</c:v>
                </c:pt>
                <c:pt idx="1">
                  <c:v>26</c:v>
                </c:pt>
                <c:pt idx="2">
                  <c:v>15</c:v>
                </c:pt>
                <c:pt idx="3">
                  <c:v>4</c:v>
                </c:pt>
                <c:pt idx="4">
                  <c:v>48</c:v>
                </c:pt>
                <c:pt idx="5">
                  <c:v>30</c:v>
                </c:pt>
                <c:pt idx="6">
                  <c:v>15</c:v>
                </c:pt>
              </c:numCache>
            </c:numRef>
          </c:val>
          <c:extLst>
            <c:ext xmlns:c16="http://schemas.microsoft.com/office/drawing/2014/chart" uri="{C3380CC4-5D6E-409C-BE32-E72D297353CC}">
              <c16:uniqueId val="{00000006-6E6B-43D6-BCDC-B168A2433A0F}"/>
            </c:ext>
          </c:extLst>
        </c:ser>
        <c:dLbls>
          <c:showLegendKey val="0"/>
          <c:showVal val="0"/>
          <c:showCatName val="0"/>
          <c:showSerName val="0"/>
          <c:showPercent val="0"/>
          <c:showBubbleSize val="0"/>
        </c:dLbls>
        <c:gapWidth val="150"/>
        <c:axId val="1802151823"/>
        <c:axId val="1802147663"/>
      </c:barChart>
      <c:catAx>
        <c:axId val="1556329423"/>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CO"/>
          </a:p>
        </c:txPr>
        <c:crossAx val="1622658095"/>
        <c:crosses val="autoZero"/>
        <c:auto val="1"/>
        <c:lblAlgn val="ctr"/>
        <c:lblOffset val="100"/>
        <c:noMultiLvlLbl val="0"/>
      </c:catAx>
      <c:valAx>
        <c:axId val="1622658095"/>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556329423"/>
        <c:crosses val="autoZero"/>
        <c:crossBetween val="between"/>
      </c:valAx>
      <c:valAx>
        <c:axId val="1802147663"/>
        <c:scaling>
          <c:orientation val="minMax"/>
        </c:scaling>
        <c:delete val="0"/>
        <c:axPos val="r"/>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802151823"/>
        <c:crosses val="max"/>
        <c:crossBetween val="between"/>
      </c:valAx>
      <c:catAx>
        <c:axId val="1802151823"/>
        <c:scaling>
          <c:orientation val="minMax"/>
        </c:scaling>
        <c:delete val="1"/>
        <c:axPos val="b"/>
        <c:numFmt formatCode="General" sourceLinked="1"/>
        <c:majorTickMark val="none"/>
        <c:minorTickMark val="none"/>
        <c:tickLblPos val="nextTo"/>
        <c:crossAx val="1802147663"/>
        <c:crosses val="autoZero"/>
        <c:auto val="1"/>
        <c:lblAlgn val="ctr"/>
        <c:lblOffset val="100"/>
        <c:noMultiLvlLbl val="0"/>
      </c:cat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Variación % I semestre 2022 - I semestre 2023</a:t>
            </a:r>
          </a:p>
        </c:rich>
      </c:tx>
      <c:layout>
        <c:manualLayout>
          <c:xMode val="edge"/>
          <c:yMode val="edge"/>
          <c:x val="0.17632056968726864"/>
          <c:y val="3.2441200324412004E-3"/>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manualLayout>
          <c:layoutTarget val="inner"/>
          <c:xMode val="edge"/>
          <c:yMode val="edge"/>
          <c:x val="1.9927536231884056E-2"/>
          <c:y val="0.13034173612916591"/>
          <c:w val="0.96014492753623193"/>
          <c:h val="0.80257753165206991"/>
        </c:manualLayout>
      </c:layout>
      <c:barChart>
        <c:barDir val="bar"/>
        <c:grouping val="clustered"/>
        <c:varyColors val="0"/>
        <c:ser>
          <c:idx val="0"/>
          <c:order val="0"/>
          <c:tx>
            <c:strRef>
              <c:f>GRAFICAS!$E$30</c:f>
              <c:strCache>
                <c:ptCount val="1"/>
                <c:pt idx="0">
                  <c:v>VARIACIÓN %</c:v>
                </c:pt>
              </c:strCache>
            </c:strRef>
          </c:tx>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invertIfNegative val="0"/>
          <c:dPt>
            <c:idx val="0"/>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1-B57C-448B-97BC-D942E587B61A}"/>
              </c:ext>
            </c:extLst>
          </c:dPt>
          <c:dPt>
            <c:idx val="1"/>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3-B57C-448B-97BC-D942E587B61A}"/>
              </c:ext>
            </c:extLst>
          </c:dPt>
          <c:dPt>
            <c:idx val="2"/>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5-B57C-448B-97BC-D942E587B61A}"/>
              </c:ext>
            </c:extLst>
          </c:dPt>
          <c:dPt>
            <c:idx val="3"/>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7-B57C-448B-97BC-D942E587B61A}"/>
              </c:ext>
            </c:extLst>
          </c:dPt>
          <c:dPt>
            <c:idx val="4"/>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9-B57C-448B-97BC-D942E587B61A}"/>
              </c:ext>
            </c:extLst>
          </c:dPt>
          <c:dPt>
            <c:idx val="5"/>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B-B57C-448B-97BC-D942E587B61A}"/>
              </c:ext>
            </c:extLst>
          </c:dPt>
          <c:dPt>
            <c:idx val="6"/>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D-B57C-448B-97BC-D942E587B61A}"/>
              </c:ext>
            </c:extLst>
          </c:dPt>
          <c:dPt>
            <c:idx val="7"/>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F-B57C-448B-97BC-D942E587B61A}"/>
              </c:ext>
            </c:extLst>
          </c:dPt>
          <c:dPt>
            <c:idx val="8"/>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1-B57C-448B-97BC-D942E587B61A}"/>
              </c:ext>
            </c:extLst>
          </c:dPt>
          <c:dPt>
            <c:idx val="9"/>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3-B57C-448B-97BC-D942E587B61A}"/>
              </c:ext>
            </c:extLst>
          </c:dPt>
          <c:dPt>
            <c:idx val="10"/>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5-B57C-448B-97BC-D942E587B61A}"/>
              </c:ext>
            </c:extLst>
          </c:dPt>
          <c:dLbls>
            <c:dLbl>
              <c:idx val="0"/>
              <c:layout>
                <c:manualLayout>
                  <c:x val="-2.3300429286289789E-3"/>
                  <c:y val="1.74479929462068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7C-448B-97BC-D942E587B61A}"/>
                </c:ext>
              </c:extLst>
            </c:dLbl>
            <c:dLbl>
              <c:idx val="1"/>
              <c:layout>
                <c:manualLayout>
                  <c:x val="-1.4257788863010306E-3"/>
                  <c:y val="1.973808864286620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57C-448B-97BC-D942E587B61A}"/>
                </c:ext>
              </c:extLst>
            </c:dLbl>
            <c:dLbl>
              <c:idx val="2"/>
              <c:layout>
                <c:manualLayout>
                  <c:x val="3.5987574028554316E-4"/>
                  <c:y val="-1.91164557176050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57C-448B-97BC-D942E587B61A}"/>
                </c:ext>
              </c:extLst>
            </c:dLbl>
            <c:dLbl>
              <c:idx val="3"/>
              <c:layout>
                <c:manualLayout>
                  <c:x val="1.6156979017830347E-3"/>
                  <c:y val="9.3742245129315268E-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57C-448B-97BC-D942E587B61A}"/>
                </c:ext>
              </c:extLst>
            </c:dLbl>
            <c:dLbl>
              <c:idx val="4"/>
              <c:layout>
                <c:manualLayout>
                  <c:x val="1.4098367791620301E-4"/>
                  <c:y val="2.486531700462368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57C-448B-97BC-D942E587B61A}"/>
                </c:ext>
              </c:extLst>
            </c:dLbl>
            <c:dLbl>
              <c:idx val="5"/>
              <c:layout>
                <c:manualLayout>
                  <c:x val="0"/>
                  <c:y val="4.42179932396181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57C-448B-97BC-D942E587B61A}"/>
                </c:ext>
              </c:extLst>
            </c:dLbl>
            <c:dLbl>
              <c:idx val="6"/>
              <c:layout>
                <c:manualLayout>
                  <c:x val="-3.3802812215424725E-3"/>
                  <c:y val="2.486531701041309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57C-448B-97BC-D942E587B61A}"/>
                </c:ext>
              </c:extLst>
            </c:dLbl>
            <c:dLbl>
              <c:idx val="7"/>
              <c:layout>
                <c:manualLayout>
                  <c:x val="-1.1090161487999914E-3"/>
                  <c:y val="2.486531701041309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57C-448B-97BC-D942E587B61A}"/>
                </c:ext>
              </c:extLst>
            </c:dLbl>
            <c:dLbl>
              <c:idx val="8"/>
              <c:layout>
                <c:manualLayout>
                  <c:x val="-3.8683869540332119E-3"/>
                  <c:y val="2.486531701041309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57C-448B-97BC-D942E587B61A}"/>
                </c:ext>
              </c:extLst>
            </c:dLbl>
            <c:dLbl>
              <c:idx val="9"/>
              <c:layout>
                <c:manualLayout>
                  <c:x val="4.4376925710379805E-4"/>
                  <c:y val="1.3664435747390842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57C-448B-97BC-D942E587B61A}"/>
                </c:ext>
              </c:extLst>
            </c:dLbl>
            <c:dLbl>
              <c:idx val="10"/>
              <c:layout>
                <c:manualLayout>
                  <c:x val="-3.3802812215424725E-3"/>
                  <c:y val="2.486531703357072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57C-448B-97BC-D942E587B61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GRAFICAS!$A$31:$A$44</c15:sqref>
                  </c15:fullRef>
                </c:ext>
              </c:extLst>
              <c:f>(GRAFICAS!$A$31:$A$38,GRAFICAS!$A$40:$A$42)</c:f>
              <c:strCache>
                <c:ptCount val="11"/>
                <c:pt idx="0">
                  <c:v>Tripulación  </c:v>
                </c:pt>
                <c:pt idx="1">
                  <c:v>Seguros</c:v>
                </c:pt>
                <c:pt idx="2">
                  <c:v>Servicios Aeronaúticos </c:v>
                </c:pt>
                <c:pt idx="3">
                  <c:v>Mantenimiento </c:v>
                </c:pt>
                <c:pt idx="4">
                  <c:v>Servicio de Pasajeros</c:v>
                </c:pt>
                <c:pt idx="5">
                  <c:v>Combustible </c:v>
                </c:pt>
                <c:pt idx="6">
                  <c:v>Depreciación</c:v>
                </c:pt>
                <c:pt idx="7">
                  <c:v>Arriendo </c:v>
                </c:pt>
                <c:pt idx="8">
                  <c:v>Administración </c:v>
                </c:pt>
                <c:pt idx="9">
                  <c:v>Ventas</c:v>
                </c:pt>
                <c:pt idx="10">
                  <c:v>Financieros</c:v>
                </c:pt>
              </c:strCache>
            </c:strRef>
          </c:cat>
          <c:val>
            <c:numRef>
              <c:extLst>
                <c:ext xmlns:c15="http://schemas.microsoft.com/office/drawing/2012/chart" uri="{02D57815-91ED-43cb-92C2-25804820EDAC}">
                  <c15:fullRef>
                    <c15:sqref>GRAFICAS!$E$31:$E$44</c15:sqref>
                  </c15:fullRef>
                </c:ext>
              </c:extLst>
              <c:f>(GRAFICAS!$E$31:$E$38,GRAFICAS!$E$40:$E$42)</c:f>
              <c:numCache>
                <c:formatCode>0.0%</c:formatCode>
                <c:ptCount val="11"/>
                <c:pt idx="0">
                  <c:v>0.20893033505171665</c:v>
                </c:pt>
                <c:pt idx="1">
                  <c:v>-0.28397810260794809</c:v>
                </c:pt>
                <c:pt idx="2">
                  <c:v>0.35124699102511858</c:v>
                </c:pt>
                <c:pt idx="3">
                  <c:v>0.55200720857848906</c:v>
                </c:pt>
                <c:pt idx="4">
                  <c:v>0.31902651444827779</c:v>
                </c:pt>
                <c:pt idx="5">
                  <c:v>4.8990411053153826E-2</c:v>
                </c:pt>
                <c:pt idx="6">
                  <c:v>0.37347304991940322</c:v>
                </c:pt>
                <c:pt idx="7">
                  <c:v>0.32230777998813598</c:v>
                </c:pt>
                <c:pt idx="8">
                  <c:v>0.36540311813532611</c:v>
                </c:pt>
                <c:pt idx="9">
                  <c:v>0.51619405278630048</c:v>
                </c:pt>
                <c:pt idx="10">
                  <c:v>-0.43289214702328882</c:v>
                </c:pt>
              </c:numCache>
            </c:numRef>
          </c:val>
          <c:extLst>
            <c:ext xmlns:c16="http://schemas.microsoft.com/office/drawing/2014/chart" uri="{C3380CC4-5D6E-409C-BE32-E72D297353CC}">
              <c16:uniqueId val="{00000016-B57C-448B-97BC-D942E587B61A}"/>
            </c:ext>
          </c:extLst>
        </c:ser>
        <c:dLbls>
          <c:dLblPos val="inEnd"/>
          <c:showLegendKey val="0"/>
          <c:showVal val="1"/>
          <c:showCatName val="0"/>
          <c:showSerName val="0"/>
          <c:showPercent val="0"/>
          <c:showBubbleSize val="0"/>
        </c:dLbls>
        <c:gapWidth val="115"/>
        <c:axId val="755107792"/>
        <c:axId val="755108880"/>
      </c:barChart>
      <c:catAx>
        <c:axId val="755107792"/>
        <c:scaling>
          <c:orientation val="maxMin"/>
        </c:scaling>
        <c:delete val="0"/>
        <c:axPos val="l"/>
        <c:numFmt formatCode="General" sourceLinked="0"/>
        <c:majorTickMark val="none"/>
        <c:minorTickMark val="none"/>
        <c:tickLblPos val="high"/>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755108880"/>
        <c:crosses val="autoZero"/>
        <c:auto val="1"/>
        <c:lblAlgn val="ctr"/>
        <c:lblOffset val="100"/>
        <c:noMultiLvlLbl val="0"/>
      </c:catAx>
      <c:valAx>
        <c:axId val="755108880"/>
        <c:scaling>
          <c:orientation val="minMax"/>
        </c:scaling>
        <c:delete val="0"/>
        <c:axPos val="t"/>
        <c:majorGridlines>
          <c:spPr>
            <a:ln w="9525" cap="flat" cmpd="sng" algn="ctr">
              <a:solidFill>
                <a:schemeClr val="lt1">
                  <a:lumMod val="95000"/>
                  <a:alpha val="10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75510779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Participación %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GRAFICAS!$D$30</c:f>
              <c:strCache>
                <c:ptCount val="1"/>
                <c:pt idx="0">
                  <c:v>PARTICIPACIÓN %</c:v>
                </c:pt>
              </c:strCache>
            </c:strRef>
          </c:tx>
          <c:dPt>
            <c:idx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1-AB40-4CB8-9BB4-EB2540CD3130}"/>
              </c:ext>
            </c:extLst>
          </c:dPt>
          <c:dPt>
            <c:idx val="1"/>
            <c:bubble3D val="0"/>
            <c:spPr>
              <a:gradFill rotWithShape="1">
                <a:gsLst>
                  <a:gs pos="0">
                    <a:schemeClr val="accent2">
                      <a:shade val="40000"/>
                      <a:satMod val="155000"/>
                    </a:schemeClr>
                  </a:gs>
                  <a:gs pos="65000">
                    <a:schemeClr val="accent2">
                      <a:shade val="85000"/>
                      <a:satMod val="155000"/>
                    </a:schemeClr>
                  </a:gs>
                  <a:gs pos="100000">
                    <a:schemeClr val="accent2">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3-AB40-4CB8-9BB4-EB2540CD3130}"/>
              </c:ext>
            </c:extLst>
          </c:dPt>
          <c:dPt>
            <c:idx val="2"/>
            <c:bubble3D val="0"/>
            <c:spPr>
              <a:gradFill rotWithShape="1">
                <a:gsLst>
                  <a:gs pos="0">
                    <a:schemeClr val="accent3">
                      <a:shade val="40000"/>
                      <a:satMod val="155000"/>
                    </a:schemeClr>
                  </a:gs>
                  <a:gs pos="65000">
                    <a:schemeClr val="accent3">
                      <a:shade val="85000"/>
                      <a:satMod val="155000"/>
                    </a:schemeClr>
                  </a:gs>
                  <a:gs pos="100000">
                    <a:schemeClr val="accent3">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5-AB40-4CB8-9BB4-EB2540CD3130}"/>
              </c:ext>
            </c:extLst>
          </c:dPt>
          <c:dPt>
            <c:idx val="3"/>
            <c:bubble3D val="0"/>
            <c:spPr>
              <a:gradFill rotWithShape="1">
                <a:gsLst>
                  <a:gs pos="0">
                    <a:schemeClr val="accent4">
                      <a:shade val="40000"/>
                      <a:satMod val="155000"/>
                    </a:schemeClr>
                  </a:gs>
                  <a:gs pos="65000">
                    <a:schemeClr val="accent4">
                      <a:shade val="85000"/>
                      <a:satMod val="155000"/>
                    </a:schemeClr>
                  </a:gs>
                  <a:gs pos="100000">
                    <a:schemeClr val="accent4">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7-AB40-4CB8-9BB4-EB2540CD3130}"/>
              </c:ext>
            </c:extLst>
          </c:dPt>
          <c:dPt>
            <c:idx val="4"/>
            <c:bubble3D val="0"/>
            <c:spPr>
              <a:gradFill rotWithShape="1">
                <a:gsLst>
                  <a:gs pos="0">
                    <a:schemeClr val="accent5">
                      <a:shade val="40000"/>
                      <a:satMod val="155000"/>
                    </a:schemeClr>
                  </a:gs>
                  <a:gs pos="65000">
                    <a:schemeClr val="accent5">
                      <a:shade val="85000"/>
                      <a:satMod val="155000"/>
                    </a:schemeClr>
                  </a:gs>
                  <a:gs pos="100000">
                    <a:schemeClr val="accent5">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9-AB40-4CB8-9BB4-EB2540CD3130}"/>
              </c:ext>
            </c:extLst>
          </c:dPt>
          <c:dPt>
            <c:idx val="5"/>
            <c:bubble3D val="0"/>
            <c:spPr>
              <a:gradFill rotWithShape="1">
                <a:gsLst>
                  <a:gs pos="0">
                    <a:schemeClr val="accent6">
                      <a:shade val="40000"/>
                      <a:satMod val="155000"/>
                    </a:schemeClr>
                  </a:gs>
                  <a:gs pos="65000">
                    <a:schemeClr val="accent6">
                      <a:shade val="85000"/>
                      <a:satMod val="155000"/>
                    </a:schemeClr>
                  </a:gs>
                  <a:gs pos="100000">
                    <a:schemeClr val="accent6">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B-AB40-4CB8-9BB4-EB2540CD3130}"/>
              </c:ext>
            </c:extLst>
          </c:dPt>
          <c:dPt>
            <c:idx val="6"/>
            <c:bubble3D val="0"/>
            <c:spPr>
              <a:gradFill rotWithShape="1">
                <a:gsLst>
                  <a:gs pos="0">
                    <a:schemeClr val="accent1">
                      <a:lumMod val="60000"/>
                      <a:shade val="40000"/>
                      <a:satMod val="155000"/>
                    </a:schemeClr>
                  </a:gs>
                  <a:gs pos="65000">
                    <a:schemeClr val="accent1">
                      <a:lumMod val="60000"/>
                      <a:shade val="85000"/>
                      <a:satMod val="155000"/>
                    </a:schemeClr>
                  </a:gs>
                  <a:gs pos="100000">
                    <a:schemeClr val="accent1">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D-AB40-4CB8-9BB4-EB2540CD3130}"/>
              </c:ext>
            </c:extLst>
          </c:dPt>
          <c:dPt>
            <c:idx val="7"/>
            <c:bubble3D val="0"/>
            <c:spPr>
              <a:gradFill rotWithShape="1">
                <a:gsLst>
                  <a:gs pos="0">
                    <a:schemeClr val="accent2">
                      <a:lumMod val="60000"/>
                      <a:shade val="40000"/>
                      <a:satMod val="155000"/>
                    </a:schemeClr>
                  </a:gs>
                  <a:gs pos="65000">
                    <a:schemeClr val="accent2">
                      <a:lumMod val="60000"/>
                      <a:shade val="85000"/>
                      <a:satMod val="155000"/>
                    </a:schemeClr>
                  </a:gs>
                  <a:gs pos="100000">
                    <a:schemeClr val="accent2">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F-AB40-4CB8-9BB4-EB2540CD3130}"/>
              </c:ext>
            </c:extLst>
          </c:dPt>
          <c:dPt>
            <c:idx val="8"/>
            <c:bubble3D val="0"/>
            <c:spPr>
              <a:gradFill rotWithShape="1">
                <a:gsLst>
                  <a:gs pos="0">
                    <a:schemeClr val="accent3">
                      <a:lumMod val="60000"/>
                      <a:shade val="40000"/>
                      <a:satMod val="155000"/>
                    </a:schemeClr>
                  </a:gs>
                  <a:gs pos="65000">
                    <a:schemeClr val="accent3">
                      <a:lumMod val="60000"/>
                      <a:shade val="85000"/>
                      <a:satMod val="155000"/>
                    </a:schemeClr>
                  </a:gs>
                  <a:gs pos="100000">
                    <a:schemeClr val="accent3">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1-AB40-4CB8-9BB4-EB2540CD3130}"/>
              </c:ext>
            </c:extLst>
          </c:dPt>
          <c:dPt>
            <c:idx val="9"/>
            <c:bubble3D val="0"/>
            <c:spPr>
              <a:gradFill rotWithShape="1">
                <a:gsLst>
                  <a:gs pos="0">
                    <a:schemeClr val="accent4">
                      <a:lumMod val="60000"/>
                      <a:shade val="40000"/>
                      <a:satMod val="155000"/>
                    </a:schemeClr>
                  </a:gs>
                  <a:gs pos="65000">
                    <a:schemeClr val="accent4">
                      <a:lumMod val="60000"/>
                      <a:shade val="85000"/>
                      <a:satMod val="155000"/>
                    </a:schemeClr>
                  </a:gs>
                  <a:gs pos="100000">
                    <a:schemeClr val="accent4">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3-AB40-4CB8-9BB4-EB2540CD3130}"/>
              </c:ext>
            </c:extLst>
          </c:dPt>
          <c:dPt>
            <c:idx val="10"/>
            <c:bubble3D val="0"/>
            <c:spPr>
              <a:gradFill rotWithShape="1">
                <a:gsLst>
                  <a:gs pos="0">
                    <a:schemeClr val="accent5">
                      <a:lumMod val="60000"/>
                      <a:shade val="40000"/>
                      <a:satMod val="155000"/>
                    </a:schemeClr>
                  </a:gs>
                  <a:gs pos="65000">
                    <a:schemeClr val="accent5">
                      <a:lumMod val="60000"/>
                      <a:shade val="85000"/>
                      <a:satMod val="155000"/>
                    </a:schemeClr>
                  </a:gs>
                  <a:gs pos="100000">
                    <a:schemeClr val="accent5">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5-AB40-4CB8-9BB4-EB2540CD3130}"/>
              </c:ext>
            </c:extLst>
          </c:dPt>
          <c:dLbls>
            <c:dLbl>
              <c:idx val="0"/>
              <c:layout>
                <c:manualLayout>
                  <c:x val="-5.6862026196672875E-2"/>
                  <c:y val="-1.038766956591418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B40-4CB8-9BB4-EB2540CD3130}"/>
                </c:ext>
              </c:extLst>
            </c:dLbl>
            <c:dLbl>
              <c:idx val="1"/>
              <c:layout>
                <c:manualLayout>
                  <c:x val="-7.774530367110225E-3"/>
                  <c:y val="3.065134839384492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B40-4CB8-9BB4-EB2540CD3130}"/>
                </c:ext>
              </c:extLst>
            </c:dLbl>
            <c:dLbl>
              <c:idx val="2"/>
              <c:layout>
                <c:manualLayout>
                  <c:x val="-1.3605442176870748E-2"/>
                  <c:y val="2.508921473176208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B40-4CB8-9BB4-EB2540CD3130}"/>
                </c:ext>
              </c:extLst>
            </c:dLbl>
            <c:dLbl>
              <c:idx val="3"/>
              <c:layout>
                <c:manualLayout>
                  <c:x val="0"/>
                  <c:y val="-2.852095900587304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B40-4CB8-9BB4-EB2540CD3130}"/>
                </c:ext>
              </c:extLst>
            </c:dLbl>
            <c:dLbl>
              <c:idx val="4"/>
              <c:layout>
                <c:manualLayout>
                  <c:x val="0"/>
                  <c:y val="-0.1254212146912154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B40-4CB8-9BB4-EB2540CD3130}"/>
                </c:ext>
              </c:extLst>
            </c:dLbl>
            <c:dLbl>
              <c:idx val="5"/>
              <c:layout>
                <c:manualLayout>
                  <c:x val="3.9492248443113984E-2"/>
                  <c:y val="-6.743296646645957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B40-4CB8-9BB4-EB2540CD3130}"/>
                </c:ext>
              </c:extLst>
            </c:dLbl>
            <c:dLbl>
              <c:idx val="7"/>
              <c:layout>
                <c:manualLayout>
                  <c:x val="-1.7793591813042315E-2"/>
                  <c:y val="-4.691166127859775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B40-4CB8-9BB4-EB2540CD3130}"/>
                </c:ext>
              </c:extLst>
            </c:dLbl>
            <c:dLbl>
              <c:idx val="10"/>
              <c:layout>
                <c:manualLayout>
                  <c:x val="-3.070384760856858E-2"/>
                  <c:y val="-9.506986335290996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B40-4CB8-9BB4-EB2540CD313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s-CO"/>
              </a:p>
            </c:txPr>
            <c:dLblPos val="outEnd"/>
            <c:showLegendKey val="0"/>
            <c:showVal val="1"/>
            <c:showCatName val="1"/>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GRAFICAS!$A$31:$A$44</c15:sqref>
                  </c15:fullRef>
                </c:ext>
              </c:extLst>
              <c:f>(GRAFICAS!$A$31:$A$38,GRAFICAS!$A$40:$A$42)</c:f>
              <c:strCache>
                <c:ptCount val="11"/>
                <c:pt idx="0">
                  <c:v>Tripulación  </c:v>
                </c:pt>
                <c:pt idx="1">
                  <c:v>Seguros</c:v>
                </c:pt>
                <c:pt idx="2">
                  <c:v>Servicios Aeronaúticos </c:v>
                </c:pt>
                <c:pt idx="3">
                  <c:v>Mantenimiento </c:v>
                </c:pt>
                <c:pt idx="4">
                  <c:v>Servicio de Pasajeros</c:v>
                </c:pt>
                <c:pt idx="5">
                  <c:v>Combustible </c:v>
                </c:pt>
                <c:pt idx="6">
                  <c:v>Depreciación</c:v>
                </c:pt>
                <c:pt idx="7">
                  <c:v>Arriendo </c:v>
                </c:pt>
                <c:pt idx="8">
                  <c:v>Administración </c:v>
                </c:pt>
                <c:pt idx="9">
                  <c:v>Ventas</c:v>
                </c:pt>
                <c:pt idx="10">
                  <c:v>Financieros</c:v>
                </c:pt>
              </c:strCache>
            </c:strRef>
          </c:cat>
          <c:val>
            <c:numRef>
              <c:extLst>
                <c:ext xmlns:c15="http://schemas.microsoft.com/office/drawing/2012/chart" uri="{02D57815-91ED-43cb-92C2-25804820EDAC}">
                  <c15:fullRef>
                    <c15:sqref>GRAFICAS!$D$31:$D$44</c15:sqref>
                  </c15:fullRef>
                </c:ext>
              </c:extLst>
              <c:f>(GRAFICAS!$D$31:$D$38,GRAFICAS!$D$40:$D$42)</c:f>
              <c:numCache>
                <c:formatCode>0.0%</c:formatCode>
                <c:ptCount val="11"/>
                <c:pt idx="0">
                  <c:v>7.2526677720561553E-2</c:v>
                </c:pt>
                <c:pt idx="1">
                  <c:v>6.11226584338922E-3</c:v>
                </c:pt>
                <c:pt idx="2">
                  <c:v>9.4095455702369768E-2</c:v>
                </c:pt>
                <c:pt idx="3">
                  <c:v>0.14576405100931411</c:v>
                </c:pt>
                <c:pt idx="4">
                  <c:v>2.6178706630376043E-2</c:v>
                </c:pt>
                <c:pt idx="5">
                  <c:v>0.34927888272877955</c:v>
                </c:pt>
                <c:pt idx="6">
                  <c:v>2.3618250952290956E-3</c:v>
                </c:pt>
                <c:pt idx="7">
                  <c:v>0.10967769911864854</c:v>
                </c:pt>
                <c:pt idx="8">
                  <c:v>8.1134896501262557E-2</c:v>
                </c:pt>
                <c:pt idx="9">
                  <c:v>0.1014948200519681</c:v>
                </c:pt>
                <c:pt idx="10">
                  <c:v>1.137471959810156E-2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6-AB40-4CB8-9BB4-EB2540CD3130}"/>
            </c:ext>
          </c:extLst>
        </c:ser>
        <c:dLbls>
          <c:dLblPos val="outEnd"/>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gradFill>
        <a:gsLst>
          <a:gs pos="100000">
            <a:schemeClr val="dk1">
              <a:lumMod val="95000"/>
              <a:lumOff val="5000"/>
            </a:schemeClr>
          </a:gs>
          <a:gs pos="0">
            <a:schemeClr val="dk1">
              <a:lumMod val="75000"/>
              <a:lumOff val="25000"/>
            </a:schemeClr>
          </a:gs>
        </a:gsLst>
        <a:path path="circle">
          <a:fillToRect l="50000" t="50000" r="50000" b="50000"/>
        </a:path>
      </a:gradFill>
      <a:ln w="9525">
        <a:solidFill>
          <a:schemeClr val="dk1">
            <a:lumMod val="75000"/>
            <a:lumOff val="25000"/>
          </a:schemeClr>
        </a:solidFill>
      </a:ln>
    </cs:spPr>
  </cs:downBar>
  <cs:dropLine>
    <cs:lnRef idx="0"/>
    <cs:fillRef idx="0"/>
    <cs:effectRef idx="0"/>
    <cs:fontRef idx="minor">
      <a:schemeClr val="tx1"/>
    </cs:fontRef>
    <cs:spPr>
      <a:ln w="9525" cap="flat" cmpd="sng" algn="ctr">
        <a:solidFill>
          <a:schemeClr val="lt1"/>
        </a:solidFill>
        <a:round/>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cap="flat" cmpd="sng" algn="ctr">
        <a:solidFill>
          <a:schemeClr val="lt1"/>
        </a:solidFill>
        <a:round/>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gradFill>
        <a:gsLst>
          <a:gs pos="100000">
            <a:schemeClr val="lt1">
              <a:lumMod val="85000"/>
            </a:schemeClr>
          </a:gs>
          <a:gs pos="0">
            <a:schemeClr val="lt1"/>
          </a:gs>
        </a:gsLst>
        <a:path path="circle">
          <a:fillToRect l="50000" t="50000" r="50000" b="50000"/>
        </a:path>
      </a:gradFill>
      <a:ln w="9525" cap="flat" cmpd="sng" algn="ctr">
        <a:solidFill>
          <a:schemeClr val="lt1"/>
        </a:solidFill>
        <a:round/>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6A42A404-B2A4-43B0-8850-C05E574B7BE6}" type="presOf" srcId="{68F7D726-AF0A-4AF7-9546-A7EDBD1F3B11}" destId="{96B3249A-9A0B-43AB-8EDB-F95E519C1FB5}" srcOrd="0" destOrd="0" presId="urn:microsoft.com/office/officeart/2005/8/layout/arrow6"/>
    <dgm:cxn modelId="{C4ECF12D-802E-4941-A2A4-2235B704FCD1}" type="presOf" srcId="{0F8C2BCC-AA10-4984-8155-700AB3494C7E}" destId="{10ABE0D2-B663-4ECD-81F0-F5199053308E}" srcOrd="0" destOrd="0" presId="urn:microsoft.com/office/officeart/2005/8/layout/arrow6"/>
    <dgm:cxn modelId="{01F7DC42-FEF1-48D3-86E7-6CEEC22F9C04}" type="presOf" srcId="{E74D16AB-5F8F-4E8F-BC84-5572B0FB785A}" destId="{6C04C486-E73C-44D2-8447-1F2617F66B56}" srcOrd="0" destOrd="0" presId="urn:microsoft.com/office/officeart/2005/8/layout/arrow6"/>
    <dgm:cxn modelId="{212F088F-24D7-4045-8E6B-0E02434900FA}" srcId="{E74D16AB-5F8F-4E8F-BC84-5572B0FB785A}" destId="{68F7D726-AF0A-4AF7-9546-A7EDBD1F3B11}" srcOrd="1" destOrd="0" parTransId="{7627795A-855D-40B6-B620-771B8FCF45B5}" sibTransId="{BF05267A-3133-4BB4-B958-9B78CBE93AC5}"/>
    <dgm:cxn modelId="{DCEE1ACC-A47C-4368-A02D-34E97574B7C9}" srcId="{E74D16AB-5F8F-4E8F-BC84-5572B0FB785A}" destId="{0F8C2BCC-AA10-4984-8155-700AB3494C7E}" srcOrd="0" destOrd="0" parTransId="{33A95305-3853-4751-ADCB-04E356297689}" sibTransId="{B3833431-767D-459F-A5BD-84C286552A0C}"/>
    <dgm:cxn modelId="{48A7A838-A22F-4940-8A8D-781234703490}" type="presParOf" srcId="{6C04C486-E73C-44D2-8447-1F2617F66B56}" destId="{6E188A49-09A8-4F2B-828D-D1856F63D85D}" srcOrd="0" destOrd="0" presId="urn:microsoft.com/office/officeart/2005/8/layout/arrow6"/>
    <dgm:cxn modelId="{182AC009-4403-41BF-934F-E056825543C7}" type="presParOf" srcId="{6C04C486-E73C-44D2-8447-1F2617F66B56}" destId="{10ABE0D2-B663-4ECD-81F0-F5199053308E}" srcOrd="1" destOrd="0" presId="urn:microsoft.com/office/officeart/2005/8/layout/arrow6"/>
    <dgm:cxn modelId="{E93B0AFF-15DC-487A-8DB1-A738ECD720D3}"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212F088F-24D7-4045-8E6B-0E02434900FA}" srcId="{E74D16AB-5F8F-4E8F-BC84-5572B0FB785A}" destId="{68F7D726-AF0A-4AF7-9546-A7EDBD1F3B11}" srcOrd="1" destOrd="0" parTransId="{7627795A-855D-40B6-B620-771B8FCF45B5}" sibTransId="{BF05267A-3133-4BB4-B958-9B78CBE93AC5}"/>
    <dgm:cxn modelId="{DCEE1ACC-A47C-4368-A02D-34E97574B7C9}" srcId="{E74D16AB-5F8F-4E8F-BC84-5572B0FB785A}" destId="{0F8C2BCC-AA10-4984-8155-700AB3494C7E}" srcOrd="0" destOrd="0" parTransId="{33A95305-3853-4751-ADCB-04E356297689}" sibTransId="{B3833431-767D-459F-A5BD-84C286552A0C}"/>
    <dgm:cxn modelId="{D3BFB3CE-2905-4DD3-8121-2E93B91E072D}" type="presOf" srcId="{E74D16AB-5F8F-4E8F-BC84-5572B0FB785A}" destId="{6C04C486-E73C-44D2-8447-1F2617F66B56}" srcOrd="0" destOrd="0" presId="urn:microsoft.com/office/officeart/2005/8/layout/arrow6"/>
    <dgm:cxn modelId="{9ED53EE4-B171-4636-9D99-1391B42ECD4C}" type="presOf" srcId="{68F7D726-AF0A-4AF7-9546-A7EDBD1F3B11}" destId="{96B3249A-9A0B-43AB-8EDB-F95E519C1FB5}" srcOrd="0" destOrd="0" presId="urn:microsoft.com/office/officeart/2005/8/layout/arrow6"/>
    <dgm:cxn modelId="{C02A1CFD-86E8-433E-8EFB-0A64E4667B09}" type="presOf" srcId="{0F8C2BCC-AA10-4984-8155-700AB3494C7E}" destId="{10ABE0D2-B663-4ECD-81F0-F5199053308E}" srcOrd="0" destOrd="0" presId="urn:microsoft.com/office/officeart/2005/8/layout/arrow6"/>
    <dgm:cxn modelId="{B5F4BA79-D061-4F92-A5F8-41BBAF32F8AB}" type="presParOf" srcId="{6C04C486-E73C-44D2-8447-1F2617F66B56}" destId="{6E188A49-09A8-4F2B-828D-D1856F63D85D}" srcOrd="0" destOrd="0" presId="urn:microsoft.com/office/officeart/2005/8/layout/arrow6"/>
    <dgm:cxn modelId="{9329588E-590B-473C-97CA-8C04CAF05907}" type="presParOf" srcId="{6C04C486-E73C-44D2-8447-1F2617F66B56}" destId="{10ABE0D2-B663-4ECD-81F0-F5199053308E}" srcOrd="1" destOrd="0" presId="urn:microsoft.com/office/officeart/2005/8/layout/arrow6"/>
    <dgm:cxn modelId="{44BEF34C-1625-4243-873E-CCFED4B88335}"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A972822E-36EE-4DAC-84C3-99917CE43510}" type="presOf" srcId="{0F8C2BCC-AA10-4984-8155-700AB3494C7E}" destId="{10ABE0D2-B663-4ECD-81F0-F5199053308E}" srcOrd="0" destOrd="0" presId="urn:microsoft.com/office/officeart/2005/8/layout/arrow6"/>
    <dgm:cxn modelId="{28CFF940-33A4-467A-9839-0471E482556F}" type="presOf" srcId="{E74D16AB-5F8F-4E8F-BC84-5572B0FB785A}" destId="{6C04C486-E73C-44D2-8447-1F2617F66B56}" srcOrd="0" destOrd="0" presId="urn:microsoft.com/office/officeart/2005/8/layout/arrow6"/>
    <dgm:cxn modelId="{212F088F-24D7-4045-8E6B-0E02434900FA}" srcId="{E74D16AB-5F8F-4E8F-BC84-5572B0FB785A}" destId="{68F7D726-AF0A-4AF7-9546-A7EDBD1F3B11}" srcOrd="1" destOrd="0" parTransId="{7627795A-855D-40B6-B620-771B8FCF45B5}" sibTransId="{BF05267A-3133-4BB4-B958-9B78CBE93AC5}"/>
    <dgm:cxn modelId="{DCEE1ACC-A47C-4368-A02D-34E97574B7C9}" srcId="{E74D16AB-5F8F-4E8F-BC84-5572B0FB785A}" destId="{0F8C2BCC-AA10-4984-8155-700AB3494C7E}" srcOrd="0" destOrd="0" parTransId="{33A95305-3853-4751-ADCB-04E356297689}" sibTransId="{B3833431-767D-459F-A5BD-84C286552A0C}"/>
    <dgm:cxn modelId="{B6C2B6FE-57D0-4BF4-AAA6-0097CF1BAC7E}" type="presOf" srcId="{68F7D726-AF0A-4AF7-9546-A7EDBD1F3B11}" destId="{96B3249A-9A0B-43AB-8EDB-F95E519C1FB5}" srcOrd="0" destOrd="0" presId="urn:microsoft.com/office/officeart/2005/8/layout/arrow6"/>
    <dgm:cxn modelId="{88793D64-FFE2-48FE-A178-17344B72E725}" type="presParOf" srcId="{6C04C486-E73C-44D2-8447-1F2617F66B56}" destId="{6E188A49-09A8-4F2B-828D-D1856F63D85D}" srcOrd="0" destOrd="0" presId="urn:microsoft.com/office/officeart/2005/8/layout/arrow6"/>
    <dgm:cxn modelId="{C4F07AA1-BCF9-4E3E-BB22-8F8DBD9F5A0D}" type="presParOf" srcId="{6C04C486-E73C-44D2-8447-1F2617F66B56}" destId="{10ABE0D2-B663-4ECD-81F0-F5199053308E}" srcOrd="1" destOrd="0" presId="urn:microsoft.com/office/officeart/2005/8/layout/arrow6"/>
    <dgm:cxn modelId="{6DAD2D65-F729-4C4D-AE97-34494E008101}"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8"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323850"/>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437197"/>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437197"/>
        <a:ext cx="534352" cy="317373"/>
      </dsp:txXfrm>
    </dsp:sp>
    <dsp:sp modelId="{96B3249A-9A0B-43AB-8EDB-F95E519C1FB5}">
      <dsp:nvSpPr>
        <dsp:cNvPr id="0" name=""/>
        <dsp:cNvSpPr/>
      </dsp:nvSpPr>
      <dsp:spPr>
        <a:xfrm>
          <a:off x="809625" y="540829"/>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540829"/>
        <a:ext cx="631507" cy="317373"/>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335756"/>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449104"/>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449104"/>
        <a:ext cx="534352" cy="317373"/>
      </dsp:txXfrm>
    </dsp:sp>
    <dsp:sp modelId="{96B3249A-9A0B-43AB-8EDB-F95E519C1FB5}">
      <dsp:nvSpPr>
        <dsp:cNvPr id="0" name=""/>
        <dsp:cNvSpPr/>
      </dsp:nvSpPr>
      <dsp:spPr>
        <a:xfrm>
          <a:off x="809625" y="552736"/>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552736"/>
        <a:ext cx="631507" cy="317373"/>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199761"/>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313108"/>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313108"/>
        <a:ext cx="534352" cy="317373"/>
      </dsp:txXfrm>
    </dsp:sp>
    <dsp:sp modelId="{96B3249A-9A0B-43AB-8EDB-F95E519C1FB5}">
      <dsp:nvSpPr>
        <dsp:cNvPr id="0" name=""/>
        <dsp:cNvSpPr/>
      </dsp:nvSpPr>
      <dsp:spPr>
        <a:xfrm>
          <a:off x="809625" y="416740"/>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416740"/>
        <a:ext cx="631507" cy="317373"/>
      </dsp:txXfrm>
    </dsp:sp>
  </dsp:spTree>
</dsp:drawing>
</file>

<file path=xl/diagrams/layout1.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2.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3.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hyperlink" Target="#CONTENIDO!A1"/><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3" Type="http://schemas.openxmlformats.org/officeDocument/2006/relationships/diagramLayout" Target="../diagrams/layout2.xml"/><Relationship Id="rId7" Type="http://schemas.openxmlformats.org/officeDocument/2006/relationships/chart" Target="../charts/chart1.xml"/><Relationship Id="rId2" Type="http://schemas.openxmlformats.org/officeDocument/2006/relationships/diagramData" Target="../diagrams/data2.xml"/><Relationship Id="rId1" Type="http://schemas.openxmlformats.org/officeDocument/2006/relationships/hyperlink" Target="#CONTENIDO!A1"/><Relationship Id="rId6" Type="http://schemas.microsoft.com/office/2007/relationships/diagramDrawing" Target="../diagrams/drawing2.xml"/><Relationship Id="rId5" Type="http://schemas.openxmlformats.org/officeDocument/2006/relationships/diagramColors" Target="../diagrams/colors2.xml"/><Relationship Id="rId4" Type="http://schemas.openxmlformats.org/officeDocument/2006/relationships/diagramQuickStyle" Target="../diagrams/quickStyle2.xml"/></Relationships>
</file>

<file path=xl/drawings/_rels/drawing3.xml.rels><?xml version="1.0" encoding="UTF-8" standalone="yes"?>
<Relationships xmlns="http://schemas.openxmlformats.org/package/2006/relationships"><Relationship Id="rId8" Type="http://schemas.microsoft.com/office/2007/relationships/diagramDrawing" Target="../diagrams/drawing3.xml"/><Relationship Id="rId3" Type="http://schemas.openxmlformats.org/officeDocument/2006/relationships/hyperlink" Target="#CONTENIDO!A1"/><Relationship Id="rId7" Type="http://schemas.openxmlformats.org/officeDocument/2006/relationships/diagramColors" Target="../diagrams/colors3.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diagramQuickStyle" Target="../diagrams/quickStyle3.xml"/><Relationship Id="rId5" Type="http://schemas.openxmlformats.org/officeDocument/2006/relationships/diagramLayout" Target="../diagrams/layout3.xml"/><Relationship Id="rId4" Type="http://schemas.openxmlformats.org/officeDocument/2006/relationships/diagramData" Target="../diagrams/data3.xml"/></Relationships>
</file>

<file path=xl/drawings/drawing1.xml><?xml version="1.0" encoding="utf-8"?>
<xdr:wsDr xmlns:xdr="http://schemas.openxmlformats.org/drawingml/2006/spreadsheetDrawing" xmlns:a="http://schemas.openxmlformats.org/drawingml/2006/main">
  <xdr:twoCellAnchor>
    <xdr:from>
      <xdr:col>6</xdr:col>
      <xdr:colOff>0</xdr:colOff>
      <xdr:row>2</xdr:row>
      <xdr:rowOff>0</xdr:rowOff>
    </xdr:from>
    <xdr:to>
      <xdr:col>8</xdr:col>
      <xdr:colOff>400050</xdr:colOff>
      <xdr:row>10</xdr:row>
      <xdr:rowOff>0</xdr:rowOff>
    </xdr:to>
    <xdr:graphicFrame macro="">
      <xdr:nvGraphicFramePr>
        <xdr:cNvPr id="2" name="Diagrama 1">
          <a:hlinkClick xmlns:r="http://schemas.openxmlformats.org/officeDocument/2006/relationships" r:id="rId1"/>
          <a:extLst>
            <a:ext uri="{FF2B5EF4-FFF2-40B4-BE49-F238E27FC236}">
              <a16:creationId xmlns:a16="http://schemas.microsoft.com/office/drawing/2014/main" id="{F54C9B5F-540E-4C57-8635-71D1C872027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714375</xdr:colOff>
      <xdr:row>1</xdr:row>
      <xdr:rowOff>28575</xdr:rowOff>
    </xdr:from>
    <xdr:to>
      <xdr:col>17</xdr:col>
      <xdr:colOff>47625</xdr:colOff>
      <xdr:row>5</xdr:row>
      <xdr:rowOff>157163</xdr:rowOff>
    </xdr:to>
    <xdr:graphicFrame macro="">
      <xdr:nvGraphicFramePr>
        <xdr:cNvPr id="2" name="Diagrama 1">
          <a:hlinkClick xmlns:r="http://schemas.openxmlformats.org/officeDocument/2006/relationships" r:id="rId1"/>
          <a:extLst>
            <a:ext uri="{FF2B5EF4-FFF2-40B4-BE49-F238E27FC236}">
              <a16:creationId xmlns:a16="http://schemas.microsoft.com/office/drawing/2014/main" id="{DBBC0B26-E740-4ABA-82D6-87AD7C06166D}"/>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4</xdr:col>
      <xdr:colOff>333375</xdr:colOff>
      <xdr:row>1</xdr:row>
      <xdr:rowOff>47625</xdr:rowOff>
    </xdr:from>
    <xdr:to>
      <xdr:col>14</xdr:col>
      <xdr:colOff>695325</xdr:colOff>
      <xdr:row>14</xdr:row>
      <xdr:rowOff>752475</xdr:rowOff>
    </xdr:to>
    <xdr:graphicFrame macro="">
      <xdr:nvGraphicFramePr>
        <xdr:cNvPr id="3" name="Gráfico 2">
          <a:extLst>
            <a:ext uri="{FF2B5EF4-FFF2-40B4-BE49-F238E27FC236}">
              <a16:creationId xmlns:a16="http://schemas.microsoft.com/office/drawing/2014/main" id="{2D1CF521-CECD-479B-9FB0-65FF634111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11641</xdr:colOff>
      <xdr:row>2</xdr:row>
      <xdr:rowOff>142875</xdr:rowOff>
    </xdr:from>
    <xdr:to>
      <xdr:col>16</xdr:col>
      <xdr:colOff>85725</xdr:colOff>
      <xdr:row>26</xdr:row>
      <xdr:rowOff>19050</xdr:rowOff>
    </xdr:to>
    <xdr:graphicFrame macro="">
      <xdr:nvGraphicFramePr>
        <xdr:cNvPr id="2" name="Gráfico 1">
          <a:extLst>
            <a:ext uri="{FF2B5EF4-FFF2-40B4-BE49-F238E27FC236}">
              <a16:creationId xmlns:a16="http://schemas.microsoft.com/office/drawing/2014/main" id="{CC54F1ED-A206-4F5D-8BA2-C676FAAEE6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159809</xdr:rowOff>
    </xdr:from>
    <xdr:to>
      <xdr:col>6</xdr:col>
      <xdr:colOff>9525</xdr:colOff>
      <xdr:row>25</xdr:row>
      <xdr:rowOff>102658</xdr:rowOff>
    </xdr:to>
    <xdr:graphicFrame macro="">
      <xdr:nvGraphicFramePr>
        <xdr:cNvPr id="3" name="Gráfico 2">
          <a:extLst>
            <a:ext uri="{FF2B5EF4-FFF2-40B4-BE49-F238E27FC236}">
              <a16:creationId xmlns:a16="http://schemas.microsoft.com/office/drawing/2014/main" id="{4BE3BC3F-A0D7-4D56-BAAB-BC6FC87C97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761999</xdr:colOff>
      <xdr:row>27</xdr:row>
      <xdr:rowOff>0</xdr:rowOff>
    </xdr:from>
    <xdr:to>
      <xdr:col>14</xdr:col>
      <xdr:colOff>752475</xdr:colOff>
      <xdr:row>48</xdr:row>
      <xdr:rowOff>66675</xdr:rowOff>
    </xdr:to>
    <xdr:sp macro="" textlink="">
      <xdr:nvSpPr>
        <xdr:cNvPr id="4" name="CuadroTexto 3">
          <a:extLst>
            <a:ext uri="{FF2B5EF4-FFF2-40B4-BE49-F238E27FC236}">
              <a16:creationId xmlns:a16="http://schemas.microsoft.com/office/drawing/2014/main" id="{986AF82F-44D7-4827-9D24-DB49229DB287}"/>
            </a:ext>
          </a:extLst>
        </xdr:cNvPr>
        <xdr:cNvSpPr txBox="1"/>
      </xdr:nvSpPr>
      <xdr:spPr>
        <a:xfrm>
          <a:off x="7305674" y="4533900"/>
          <a:ext cx="6086476"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u="sng">
              <a:solidFill>
                <a:schemeClr val="dk1"/>
              </a:solidFill>
              <a:effectLst/>
              <a:latin typeface="+mn-lt"/>
              <a:ea typeface="+mn-ea"/>
              <a:cs typeface="+mn-cs"/>
            </a:rPr>
            <a:t>Los COSTOS TOTALES tuvieron una variación positiva</a:t>
          </a:r>
          <a:r>
            <a:rPr lang="es-CO" sz="1100" u="sng" baseline="0">
              <a:solidFill>
                <a:schemeClr val="dk1"/>
              </a:solidFill>
              <a:effectLst/>
              <a:latin typeface="+mn-lt"/>
              <a:ea typeface="+mn-ea"/>
              <a:cs typeface="+mn-cs"/>
            </a:rPr>
            <a:t> del 23</a:t>
          </a:r>
          <a:r>
            <a:rPr lang="es-CO" sz="1100" u="sng">
              <a:solidFill>
                <a:schemeClr val="dk1"/>
              </a:solidFill>
              <a:effectLst/>
              <a:latin typeface="+mn-lt"/>
              <a:ea typeface="+mn-ea"/>
              <a:cs typeface="+mn-cs"/>
            </a:rPr>
            <a:t>% en relación al I semestre del 2022</a:t>
          </a:r>
          <a:endParaRPr lang="es-CO" sz="1100">
            <a:solidFill>
              <a:schemeClr val="dk1"/>
            </a:solidFill>
            <a:effectLst/>
            <a:latin typeface="+mn-lt"/>
            <a:ea typeface="+mn-ea"/>
            <a:cs typeface="+mn-cs"/>
          </a:endParaRPr>
        </a:p>
        <a:p>
          <a:endParaRPr lang="es-CO" sz="1100">
            <a:solidFill>
              <a:schemeClr val="dk1"/>
            </a:solidFill>
            <a:effectLst/>
            <a:latin typeface="+mn-lt"/>
            <a:ea typeface="+mn-ea"/>
            <a:cs typeface="+mn-cs"/>
          </a:endParaRPr>
        </a:p>
        <a:p>
          <a:r>
            <a:rPr lang="es-CO" sz="1100" b="1" u="sng">
              <a:solidFill>
                <a:schemeClr val="dk1"/>
              </a:solidFill>
              <a:effectLst/>
              <a:latin typeface="+mn-lt"/>
              <a:ea typeface="+mn-ea"/>
              <a:cs typeface="+mn-cs"/>
            </a:rPr>
            <a:t>COSTOS DIRECTOS</a:t>
          </a:r>
          <a:r>
            <a:rPr lang="es-CO" sz="1100" b="1">
              <a:solidFill>
                <a:schemeClr val="dk1"/>
              </a:solidFill>
              <a:effectLst/>
              <a:latin typeface="+mn-lt"/>
              <a:ea typeface="+mn-ea"/>
              <a:cs typeface="+mn-cs"/>
            </a:rPr>
            <a:t>: </a:t>
          </a:r>
          <a:r>
            <a:rPr lang="es-CO" sz="1100">
              <a:solidFill>
                <a:schemeClr val="dk1"/>
              </a:solidFill>
              <a:effectLst/>
              <a:latin typeface="+mn-lt"/>
              <a:ea typeface="+mn-ea"/>
              <a:cs typeface="+mn-cs"/>
            </a:rPr>
            <a:t>Representaron un 81% de paticipación y una variación porcentual del</a:t>
          </a:r>
          <a:r>
            <a:rPr lang="es-CO" sz="1100" baseline="0">
              <a:solidFill>
                <a:schemeClr val="dk1"/>
              </a:solidFill>
              <a:effectLst/>
              <a:latin typeface="+mn-lt"/>
              <a:ea typeface="+mn-ea"/>
              <a:cs typeface="+mn-cs"/>
            </a:rPr>
            <a:t> 20</a:t>
          </a:r>
          <a:r>
            <a:rPr lang="es-CO" sz="1100">
              <a:solidFill>
                <a:schemeClr val="dk1"/>
              </a:solidFill>
              <a:effectLst/>
              <a:latin typeface="+mn-lt"/>
              <a:ea typeface="+mn-ea"/>
              <a:cs typeface="+mn-cs"/>
            </a:rPr>
            <a:t>%, indicando un crecimento de $4.095.586 pesos promedio. La variación mas notable estuvo</a:t>
          </a:r>
          <a:r>
            <a:rPr lang="es-CO" sz="1100" baseline="0">
              <a:solidFill>
                <a:schemeClr val="dk1"/>
              </a:solidFill>
              <a:effectLst/>
              <a:latin typeface="+mn-lt"/>
              <a:ea typeface="+mn-ea"/>
              <a:cs typeface="+mn-cs"/>
            </a:rPr>
            <a:t> en los combustibles r</a:t>
          </a:r>
          <a:r>
            <a:rPr lang="es-CO" sz="1100">
              <a:solidFill>
                <a:schemeClr val="dk1"/>
              </a:solidFill>
              <a:effectLst/>
              <a:latin typeface="+mn-lt"/>
              <a:ea typeface="+mn-ea"/>
              <a:cs typeface="+mn-cs"/>
            </a:rPr>
            <a:t>eflejando el incremento en los precios de</a:t>
          </a:r>
          <a:r>
            <a:rPr lang="es-CO" sz="1100" baseline="0">
              <a:solidFill>
                <a:schemeClr val="dk1"/>
              </a:solidFill>
              <a:effectLst/>
              <a:latin typeface="+mn-lt"/>
              <a:ea typeface="+mn-ea"/>
              <a:cs typeface="+mn-cs"/>
            </a:rPr>
            <a:t> los </a:t>
          </a:r>
          <a:r>
            <a:rPr lang="es-CO" sz="1100">
              <a:solidFill>
                <a:schemeClr val="dk1"/>
              </a:solidFill>
              <a:effectLst/>
              <a:latin typeface="+mn-lt"/>
              <a:ea typeface="+mn-ea"/>
              <a:cs typeface="+mn-cs"/>
            </a:rPr>
            <a:t>mismos los cuales aumentaron en un</a:t>
          </a:r>
          <a:r>
            <a:rPr lang="es-CO" sz="1100" baseline="0">
              <a:solidFill>
                <a:schemeClr val="dk1"/>
              </a:solidFill>
              <a:effectLst/>
              <a:latin typeface="+mn-lt"/>
              <a:ea typeface="+mn-ea"/>
              <a:cs typeface="+mn-cs"/>
            </a:rPr>
            <a:t> 4,9</a:t>
          </a:r>
          <a:r>
            <a:rPr lang="es-CO" sz="1100">
              <a:solidFill>
                <a:schemeClr val="dk1"/>
              </a:solidFill>
              <a:effectLst/>
              <a:latin typeface="+mn-lt"/>
              <a:ea typeface="+mn-ea"/>
              <a:cs typeface="+mn-cs"/>
            </a:rPr>
            <a:t>% con relación al I-2022</a:t>
          </a:r>
          <a:r>
            <a:rPr lang="es-CO" sz="1100" baseline="0">
              <a:solidFill>
                <a:schemeClr val="dk1"/>
              </a:solidFill>
              <a:effectLst/>
              <a:latin typeface="+mn-lt"/>
              <a:ea typeface="+mn-ea"/>
              <a:cs typeface="+mn-cs"/>
            </a:rPr>
            <a:t> con una participación del 34,9% para el I semestre 2023, el cual genera un incremento significativo de los costos de operación respecto al mismo periodo de 2022, junto con el incremento del mantenimiento de aeronaves que tuvo una variación positiva del 55,2%, esto debido al incremento  y fluctuación del valor del dolar.</a:t>
          </a:r>
        </a:p>
        <a:p>
          <a:endParaRPr lang="es-CO" sz="1100" baseline="0">
            <a:solidFill>
              <a:schemeClr val="dk1"/>
            </a:solidFill>
            <a:effectLst/>
            <a:latin typeface="+mn-lt"/>
            <a:ea typeface="+mn-ea"/>
            <a:cs typeface="+mn-cs"/>
          </a:endParaRPr>
        </a:p>
        <a:p>
          <a:r>
            <a:rPr lang="es-CO" sz="1100" baseline="0">
              <a:solidFill>
                <a:schemeClr val="dk1"/>
              </a:solidFill>
              <a:effectLst/>
              <a:latin typeface="+mn-lt"/>
              <a:ea typeface="+mn-ea"/>
              <a:cs typeface="+mn-cs"/>
            </a:rPr>
            <a:t>Los demas </a:t>
          </a:r>
          <a:r>
            <a:rPr lang="es-CO" sz="1100" b="1" baseline="0">
              <a:solidFill>
                <a:schemeClr val="dk1"/>
              </a:solidFill>
              <a:effectLst/>
              <a:latin typeface="+mn-lt"/>
              <a:ea typeface="+mn-ea"/>
              <a:cs typeface="+mn-cs"/>
            </a:rPr>
            <a:t>COSTOS DIRECTOS </a:t>
          </a:r>
          <a:r>
            <a:rPr lang="es-CO" sz="1100" b="0" baseline="0">
              <a:solidFill>
                <a:schemeClr val="dk1"/>
              </a:solidFill>
              <a:effectLst/>
              <a:latin typeface="+mn-lt"/>
              <a:ea typeface="+mn-ea"/>
              <a:cs typeface="+mn-cs"/>
            </a:rPr>
            <a:t>presentaron variaciones positivas, excluyendo el decrecimiento del costos de los seguros que tuvo una variación negativa del 28.4%.</a:t>
          </a:r>
        </a:p>
        <a:p>
          <a:endParaRPr lang="es-CO"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En relación a los </a:t>
          </a:r>
          <a:r>
            <a:rPr lang="es-CO" sz="1100" b="1" u="sng">
              <a:solidFill>
                <a:schemeClr val="dk1"/>
              </a:solidFill>
              <a:effectLst/>
              <a:latin typeface="+mn-lt"/>
              <a:ea typeface="+mn-ea"/>
              <a:cs typeface="+mn-cs"/>
            </a:rPr>
            <a:t>COSTOS INDIRECTOS</a:t>
          </a:r>
          <a:r>
            <a:rPr lang="es-CO" sz="1100" b="1">
              <a:solidFill>
                <a:schemeClr val="dk1"/>
              </a:solidFill>
              <a:effectLst/>
              <a:latin typeface="+mn-lt"/>
              <a:ea typeface="+mn-ea"/>
              <a:cs typeface="+mn-cs"/>
            </a:rPr>
            <a:t> </a:t>
          </a:r>
          <a:r>
            <a:rPr lang="es-CO" sz="1100" b="0">
              <a:solidFill>
                <a:schemeClr val="dk1"/>
              </a:solidFill>
              <a:effectLst/>
              <a:latin typeface="+mn-lt"/>
              <a:ea typeface="+mn-ea"/>
              <a:cs typeface="+mn-cs"/>
            </a:rPr>
            <a:t>estos</a:t>
          </a:r>
          <a:r>
            <a:rPr lang="es-CO" sz="1100" b="0" baseline="0">
              <a:solidFill>
                <a:schemeClr val="dk1"/>
              </a:solidFill>
              <a:effectLst/>
              <a:latin typeface="+mn-lt"/>
              <a:ea typeface="+mn-ea"/>
              <a:cs typeface="+mn-cs"/>
            </a:rPr>
            <a:t> tuvieron una participación del 19%, con una variación al alza del 32%, estos debido al aumento </a:t>
          </a:r>
          <a:r>
            <a:rPr lang="es-CO" sz="1100" baseline="0">
              <a:solidFill>
                <a:schemeClr val="dk1"/>
              </a:solidFill>
              <a:effectLst/>
              <a:latin typeface="+mn-lt"/>
              <a:ea typeface="+mn-ea"/>
              <a:cs typeface="+mn-cs"/>
            </a:rPr>
            <a:t>en los costos de venta del 51,6% y en los costos de administración del 36,5%, mientras los costos financieros presentaron una disminución del 43,3%.</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0" i="0" u="none" strike="noStrike" baseline="0">
            <a:solidFill>
              <a:schemeClr val="dk1"/>
            </a:solidFill>
            <a:effectLst/>
            <a:latin typeface="+mn-lt"/>
            <a:ea typeface="+mn-ea"/>
            <a:cs typeface="+mn-cs"/>
          </a:endParaRPr>
        </a:p>
        <a:p>
          <a:r>
            <a:rPr lang="es-CO" sz="1100" b="0" i="0" u="none" strike="noStrike" baseline="0">
              <a:solidFill>
                <a:schemeClr val="dk1"/>
              </a:solidFill>
              <a:effectLst/>
              <a:latin typeface="+mn-lt"/>
              <a:ea typeface="+mn-ea"/>
              <a:cs typeface="+mn-cs"/>
            </a:rPr>
            <a:t>Finalmente se puede evidenciar que las horas bloque disminuyeron en un 7,6% en donde esta cifra evidencia el impacto de la salida de operación de las dos aerolineas de bajo costo Viva Air y Ultra Air, al igual que la disminución en la flota que paso de un 3,2% a una disminución del 7.4%</a:t>
          </a:r>
          <a:r>
            <a:rPr lang="es-CO" sz="1100" b="0" i="0" baseline="0">
              <a:solidFill>
                <a:schemeClr val="dk1"/>
              </a:solidFill>
              <a:effectLst/>
              <a:latin typeface="+mn-lt"/>
              <a:ea typeface="+mn-ea"/>
              <a:cs typeface="+mn-cs"/>
            </a:rPr>
            <a:t>, </a:t>
          </a:r>
          <a:r>
            <a:rPr lang="es-CO" sz="1100" b="0" i="0" u="none" strike="noStrike" baseline="0">
              <a:solidFill>
                <a:schemeClr val="dk1"/>
              </a:solidFill>
              <a:effectLst/>
              <a:latin typeface="+mn-lt"/>
              <a:ea typeface="+mn-ea"/>
              <a:cs typeface="+mn-cs"/>
            </a:rPr>
            <a:t>esto en concordancia con la salida de estos dos operadores.</a:t>
          </a:r>
        </a:p>
      </xdr:txBody>
    </xdr:sp>
    <xdr:clientData/>
  </xdr:twoCellAnchor>
  <xdr:twoCellAnchor>
    <xdr:from>
      <xdr:col>16</xdr:col>
      <xdr:colOff>709084</xdr:colOff>
      <xdr:row>1</xdr:row>
      <xdr:rowOff>0</xdr:rowOff>
    </xdr:from>
    <xdr:to>
      <xdr:col>19</xdr:col>
      <xdr:colOff>42334</xdr:colOff>
      <xdr:row>6</xdr:row>
      <xdr:rowOff>132822</xdr:rowOff>
    </xdr:to>
    <xdr:graphicFrame macro="">
      <xdr:nvGraphicFramePr>
        <xdr:cNvPr id="5" name="Diagrama 4">
          <a:hlinkClick xmlns:r="http://schemas.openxmlformats.org/officeDocument/2006/relationships" r:id="rId3"/>
          <a:extLst>
            <a:ext uri="{FF2B5EF4-FFF2-40B4-BE49-F238E27FC236}">
              <a16:creationId xmlns:a16="http://schemas.microsoft.com/office/drawing/2014/main" id="{E91B33CE-ED5F-4A1B-B62A-35BBA6836A32}"/>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 r:lo="rId5" r:qs="rId6" r:cs="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let&#237;n%20Costos%20de%20Operaci&#243;n%20II%20Semestr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MPRESA POR TIPO DE AERONAVE"/>
      <sheetName val="COBERTURA"/>
      <sheetName val="GRAFICAS"/>
      <sheetName val="PAX REGULAR NACIONAL - INTER"/>
      <sheetName val="CARGA NACIONAL - INTER"/>
      <sheetName val="AEROTAXIS"/>
      <sheetName val="TRABAJOS AEREOS ESPECIALES"/>
    </sheetNames>
    <sheetDataSet>
      <sheetData sheetId="0"/>
      <sheetData sheetId="1"/>
      <sheetData sheetId="2"/>
      <sheetData sheetId="3"/>
      <sheetData sheetId="4"/>
      <sheetData sheetId="5"/>
      <sheetData sheetId="6"/>
      <sheetData sheetId="7">
        <row r="5">
          <cell r="G5">
            <v>203862</v>
          </cell>
          <cell r="H5">
            <v>403296.57142857142</v>
          </cell>
          <cell r="I5">
            <v>0</v>
          </cell>
          <cell r="J5">
            <v>166141.33333333334</v>
          </cell>
          <cell r="K5">
            <v>2393484</v>
          </cell>
          <cell r="L5">
            <v>195477</v>
          </cell>
        </row>
        <row r="6">
          <cell r="G6">
            <v>208285</v>
          </cell>
          <cell r="H6">
            <v>19657</v>
          </cell>
          <cell r="I6">
            <v>878454</v>
          </cell>
          <cell r="J6">
            <v>10924</v>
          </cell>
          <cell r="K6">
            <v>77383</v>
          </cell>
          <cell r="L6">
            <v>7262</v>
          </cell>
        </row>
        <row r="7">
          <cell r="G7">
            <v>0</v>
          </cell>
          <cell r="H7">
            <v>391.42857142857144</v>
          </cell>
          <cell r="I7">
            <v>0</v>
          </cell>
          <cell r="J7">
            <v>0</v>
          </cell>
          <cell r="K7">
            <v>62088</v>
          </cell>
          <cell r="L7">
            <v>0</v>
          </cell>
        </row>
        <row r="8">
          <cell r="G8">
            <v>697880</v>
          </cell>
          <cell r="H8">
            <v>179294.85714285713</v>
          </cell>
          <cell r="I8">
            <v>1018845</v>
          </cell>
          <cell r="J8">
            <v>311461.66666666669</v>
          </cell>
          <cell r="K8">
            <v>497887</v>
          </cell>
          <cell r="L8">
            <v>185240</v>
          </cell>
        </row>
        <row r="9">
          <cell r="G9">
            <v>0</v>
          </cell>
          <cell r="H9">
            <v>0</v>
          </cell>
          <cell r="I9">
            <v>0</v>
          </cell>
          <cell r="J9">
            <v>0</v>
          </cell>
          <cell r="K9">
            <v>0</v>
          </cell>
          <cell r="L9">
            <v>0</v>
          </cell>
        </row>
        <row r="10">
          <cell r="G10">
            <v>987740</v>
          </cell>
          <cell r="H10">
            <v>455969.57142857142</v>
          </cell>
          <cell r="I10">
            <v>145279</v>
          </cell>
          <cell r="J10">
            <v>299953</v>
          </cell>
          <cell r="K10">
            <v>1530170</v>
          </cell>
          <cell r="L10">
            <v>267542</v>
          </cell>
        </row>
        <row r="11">
          <cell r="G11">
            <v>99185</v>
          </cell>
          <cell r="H11">
            <v>58307.571428571428</v>
          </cell>
          <cell r="I11">
            <v>46654</v>
          </cell>
          <cell r="J11">
            <v>43490</v>
          </cell>
          <cell r="K11">
            <v>0</v>
          </cell>
          <cell r="L11">
            <v>312000</v>
          </cell>
        </row>
        <row r="12">
          <cell r="G12">
            <v>0</v>
          </cell>
          <cell r="H12">
            <v>37809.714285714283</v>
          </cell>
          <cell r="I12">
            <v>0</v>
          </cell>
          <cell r="J12">
            <v>0</v>
          </cell>
          <cell r="K12">
            <v>0</v>
          </cell>
          <cell r="L12">
            <v>0</v>
          </cell>
        </row>
        <row r="13">
          <cell r="G13">
            <v>2196952</v>
          </cell>
          <cell r="H13">
            <v>1154726.7142857143</v>
          </cell>
          <cell r="I13">
            <v>2089232</v>
          </cell>
          <cell r="J13">
            <v>831970</v>
          </cell>
          <cell r="K13">
            <v>4561012</v>
          </cell>
          <cell r="L13">
            <v>967521</v>
          </cell>
        </row>
        <row r="14">
          <cell r="G14">
            <v>901208</v>
          </cell>
          <cell r="H14">
            <v>746960.28571428568</v>
          </cell>
          <cell r="I14">
            <v>917422</v>
          </cell>
          <cell r="J14">
            <v>61708</v>
          </cell>
          <cell r="K14">
            <v>1355300</v>
          </cell>
          <cell r="L14">
            <v>158774</v>
          </cell>
        </row>
        <row r="15">
          <cell r="G15">
            <v>0</v>
          </cell>
          <cell r="H15">
            <v>7164</v>
          </cell>
          <cell r="I15">
            <v>0</v>
          </cell>
          <cell r="J15">
            <v>82866</v>
          </cell>
          <cell r="K15">
            <v>0</v>
          </cell>
          <cell r="L15">
            <v>50148</v>
          </cell>
        </row>
        <row r="16">
          <cell r="G16">
            <v>0</v>
          </cell>
          <cell r="H16">
            <v>46740.857142857145</v>
          </cell>
          <cell r="I16">
            <v>6082</v>
          </cell>
          <cell r="J16">
            <v>10867.666666666666</v>
          </cell>
          <cell r="K16">
            <v>86602</v>
          </cell>
          <cell r="L16">
            <v>17053</v>
          </cell>
        </row>
        <row r="17">
          <cell r="G17">
            <v>901208</v>
          </cell>
          <cell r="H17">
            <v>800865.14285714284</v>
          </cell>
          <cell r="I17">
            <v>923504</v>
          </cell>
          <cell r="J17">
            <v>155441.66666666666</v>
          </cell>
          <cell r="K17">
            <v>1441902</v>
          </cell>
          <cell r="L17">
            <v>225975</v>
          </cell>
        </row>
        <row r="18">
          <cell r="G18">
            <v>3098160</v>
          </cell>
          <cell r="H18">
            <v>1955591.8571428573</v>
          </cell>
          <cell r="I18">
            <v>3012736</v>
          </cell>
          <cell r="J18">
            <v>987411.66666666663</v>
          </cell>
          <cell r="K18">
            <v>6002914</v>
          </cell>
          <cell r="L18">
            <v>1193496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F6C2C-AE62-4B87-ABCA-78855968DC17}">
  <dimension ref="A1:B17"/>
  <sheetViews>
    <sheetView tabSelected="1" workbookViewId="0">
      <selection sqref="A1:B1"/>
    </sheetView>
  </sheetViews>
  <sheetFormatPr baseColWidth="10" defaultRowHeight="15" x14ac:dyDescent="0.25"/>
  <cols>
    <col min="1" max="1" width="11.42578125" style="23"/>
    <col min="2" max="2" width="123.5703125" style="23" customWidth="1"/>
    <col min="3" max="257" width="11.42578125" style="23"/>
    <col min="258" max="258" width="121.85546875" style="23" customWidth="1"/>
    <col min="259" max="513" width="11.42578125" style="23"/>
    <col min="514" max="514" width="121.85546875" style="23" customWidth="1"/>
    <col min="515" max="769" width="11.42578125" style="23"/>
    <col min="770" max="770" width="121.85546875" style="23" customWidth="1"/>
    <col min="771" max="1025" width="11.42578125" style="23"/>
    <col min="1026" max="1026" width="121.85546875" style="23" customWidth="1"/>
    <col min="1027" max="1281" width="11.42578125" style="23"/>
    <col min="1282" max="1282" width="121.85546875" style="23" customWidth="1"/>
    <col min="1283" max="1537" width="11.42578125" style="23"/>
    <col min="1538" max="1538" width="121.85546875" style="23" customWidth="1"/>
    <col min="1539" max="1793" width="11.42578125" style="23"/>
    <col min="1794" max="1794" width="121.85546875" style="23" customWidth="1"/>
    <col min="1795" max="2049" width="11.42578125" style="23"/>
    <col min="2050" max="2050" width="121.85546875" style="23" customWidth="1"/>
    <col min="2051" max="2305" width="11.42578125" style="23"/>
    <col min="2306" max="2306" width="121.85546875" style="23" customWidth="1"/>
    <col min="2307" max="2561" width="11.42578125" style="23"/>
    <col min="2562" max="2562" width="121.85546875" style="23" customWidth="1"/>
    <col min="2563" max="2817" width="11.42578125" style="23"/>
    <col min="2818" max="2818" width="121.85546875" style="23" customWidth="1"/>
    <col min="2819" max="3073" width="11.42578125" style="23"/>
    <col min="3074" max="3074" width="121.85546875" style="23" customWidth="1"/>
    <col min="3075" max="3329" width="11.42578125" style="23"/>
    <col min="3330" max="3330" width="121.85546875" style="23" customWidth="1"/>
    <col min="3331" max="3585" width="11.42578125" style="23"/>
    <col min="3586" max="3586" width="121.85546875" style="23" customWidth="1"/>
    <col min="3587" max="3841" width="11.42578125" style="23"/>
    <col min="3842" max="3842" width="121.85546875" style="23" customWidth="1"/>
    <col min="3843" max="4097" width="11.42578125" style="23"/>
    <col min="4098" max="4098" width="121.85546875" style="23" customWidth="1"/>
    <col min="4099" max="4353" width="11.42578125" style="23"/>
    <col min="4354" max="4354" width="121.85546875" style="23" customWidth="1"/>
    <col min="4355" max="4609" width="11.42578125" style="23"/>
    <col min="4610" max="4610" width="121.85546875" style="23" customWidth="1"/>
    <col min="4611" max="4865" width="11.42578125" style="23"/>
    <col min="4866" max="4866" width="121.85546875" style="23" customWidth="1"/>
    <col min="4867" max="5121" width="11.42578125" style="23"/>
    <col min="5122" max="5122" width="121.85546875" style="23" customWidth="1"/>
    <col min="5123" max="5377" width="11.42578125" style="23"/>
    <col min="5378" max="5378" width="121.85546875" style="23" customWidth="1"/>
    <col min="5379" max="5633" width="11.42578125" style="23"/>
    <col min="5634" max="5634" width="121.85546875" style="23" customWidth="1"/>
    <col min="5635" max="5889" width="11.42578125" style="23"/>
    <col min="5890" max="5890" width="121.85546875" style="23" customWidth="1"/>
    <col min="5891" max="6145" width="11.42578125" style="23"/>
    <col min="6146" max="6146" width="121.85546875" style="23" customWidth="1"/>
    <col min="6147" max="6401" width="11.42578125" style="23"/>
    <col min="6402" max="6402" width="121.85546875" style="23" customWidth="1"/>
    <col min="6403" max="6657" width="11.42578125" style="23"/>
    <col min="6658" max="6658" width="121.85546875" style="23" customWidth="1"/>
    <col min="6659" max="6913" width="11.42578125" style="23"/>
    <col min="6914" max="6914" width="121.85546875" style="23" customWidth="1"/>
    <col min="6915" max="7169" width="11.42578125" style="23"/>
    <col min="7170" max="7170" width="121.85546875" style="23" customWidth="1"/>
    <col min="7171" max="7425" width="11.42578125" style="23"/>
    <col min="7426" max="7426" width="121.85546875" style="23" customWidth="1"/>
    <col min="7427" max="7681" width="11.42578125" style="23"/>
    <col min="7682" max="7682" width="121.85546875" style="23" customWidth="1"/>
    <col min="7683" max="7937" width="11.42578125" style="23"/>
    <col min="7938" max="7938" width="121.85546875" style="23" customWidth="1"/>
    <col min="7939" max="8193" width="11.42578125" style="23"/>
    <col min="8194" max="8194" width="121.85546875" style="23" customWidth="1"/>
    <col min="8195" max="8449" width="11.42578125" style="23"/>
    <col min="8450" max="8450" width="121.85546875" style="23" customWidth="1"/>
    <col min="8451" max="8705" width="11.42578125" style="23"/>
    <col min="8706" max="8706" width="121.85546875" style="23" customWidth="1"/>
    <col min="8707" max="8961" width="11.42578125" style="23"/>
    <col min="8962" max="8962" width="121.85546875" style="23" customWidth="1"/>
    <col min="8963" max="9217" width="11.42578125" style="23"/>
    <col min="9218" max="9218" width="121.85546875" style="23" customWidth="1"/>
    <col min="9219" max="9473" width="11.42578125" style="23"/>
    <col min="9474" max="9474" width="121.85546875" style="23" customWidth="1"/>
    <col min="9475" max="9729" width="11.42578125" style="23"/>
    <col min="9730" max="9730" width="121.85546875" style="23" customWidth="1"/>
    <col min="9731" max="9985" width="11.42578125" style="23"/>
    <col min="9986" max="9986" width="121.85546875" style="23" customWidth="1"/>
    <col min="9987" max="10241" width="11.42578125" style="23"/>
    <col min="10242" max="10242" width="121.85546875" style="23" customWidth="1"/>
    <col min="10243" max="10497" width="11.42578125" style="23"/>
    <col min="10498" max="10498" width="121.85546875" style="23" customWidth="1"/>
    <col min="10499" max="10753" width="11.42578125" style="23"/>
    <col min="10754" max="10754" width="121.85546875" style="23" customWidth="1"/>
    <col min="10755" max="11009" width="11.42578125" style="23"/>
    <col min="11010" max="11010" width="121.85546875" style="23" customWidth="1"/>
    <col min="11011" max="11265" width="11.42578125" style="23"/>
    <col min="11266" max="11266" width="121.85546875" style="23" customWidth="1"/>
    <col min="11267" max="11521" width="11.42578125" style="23"/>
    <col min="11522" max="11522" width="121.85546875" style="23" customWidth="1"/>
    <col min="11523" max="11777" width="11.42578125" style="23"/>
    <col min="11778" max="11778" width="121.85546875" style="23" customWidth="1"/>
    <col min="11779" max="12033" width="11.42578125" style="23"/>
    <col min="12034" max="12034" width="121.85546875" style="23" customWidth="1"/>
    <col min="12035" max="12289" width="11.42578125" style="23"/>
    <col min="12290" max="12290" width="121.85546875" style="23" customWidth="1"/>
    <col min="12291" max="12545" width="11.42578125" style="23"/>
    <col min="12546" max="12546" width="121.85546875" style="23" customWidth="1"/>
    <col min="12547" max="12801" width="11.42578125" style="23"/>
    <col min="12802" max="12802" width="121.85546875" style="23" customWidth="1"/>
    <col min="12803" max="13057" width="11.42578125" style="23"/>
    <col min="13058" max="13058" width="121.85546875" style="23" customWidth="1"/>
    <col min="13059" max="13313" width="11.42578125" style="23"/>
    <col min="13314" max="13314" width="121.85546875" style="23" customWidth="1"/>
    <col min="13315" max="13569" width="11.42578125" style="23"/>
    <col min="13570" max="13570" width="121.85546875" style="23" customWidth="1"/>
    <col min="13571" max="13825" width="11.42578125" style="23"/>
    <col min="13826" max="13826" width="121.85546875" style="23" customWidth="1"/>
    <col min="13827" max="14081" width="11.42578125" style="23"/>
    <col min="14082" max="14082" width="121.85546875" style="23" customWidth="1"/>
    <col min="14083" max="14337" width="11.42578125" style="23"/>
    <col min="14338" max="14338" width="121.85546875" style="23" customWidth="1"/>
    <col min="14339" max="14593" width="11.42578125" style="23"/>
    <col min="14594" max="14594" width="121.85546875" style="23" customWidth="1"/>
    <col min="14595" max="14849" width="11.42578125" style="23"/>
    <col min="14850" max="14850" width="121.85546875" style="23" customWidth="1"/>
    <col min="14851" max="15105" width="11.42578125" style="23"/>
    <col min="15106" max="15106" width="121.85546875" style="23" customWidth="1"/>
    <col min="15107" max="15361" width="11.42578125" style="23"/>
    <col min="15362" max="15362" width="121.85546875" style="23" customWidth="1"/>
    <col min="15363" max="15617" width="11.42578125" style="23"/>
    <col min="15618" max="15618" width="121.85546875" style="23" customWidth="1"/>
    <col min="15619" max="15873" width="11.42578125" style="23"/>
    <col min="15874" max="15874" width="121.85546875" style="23" customWidth="1"/>
    <col min="15875" max="16129" width="11.42578125" style="23"/>
    <col min="16130" max="16130" width="121.85546875" style="23" customWidth="1"/>
    <col min="16131" max="16384" width="11.42578125" style="23"/>
  </cols>
  <sheetData>
    <row r="1" spans="1:2" ht="24" thickBot="1" x14ac:dyDescent="0.4">
      <c r="A1" s="88" t="s">
        <v>288</v>
      </c>
      <c r="B1" s="89"/>
    </row>
    <row r="2" spans="1:2" ht="15.75" thickBot="1" x14ac:dyDescent="0.3"/>
    <row r="3" spans="1:2" ht="24" thickBot="1" x14ac:dyDescent="0.4">
      <c r="A3" s="90" t="s">
        <v>458</v>
      </c>
      <c r="B3" s="91"/>
    </row>
    <row r="4" spans="1:2" ht="15.75" thickBot="1" x14ac:dyDescent="0.3"/>
    <row r="5" spans="1:2" ht="24" thickBot="1" x14ac:dyDescent="0.4">
      <c r="A5" s="28" t="s">
        <v>287</v>
      </c>
      <c r="B5" s="28" t="s">
        <v>286</v>
      </c>
    </row>
    <row r="6" spans="1:2" ht="20.25" x14ac:dyDescent="0.3">
      <c r="A6" s="25">
        <v>1</v>
      </c>
      <c r="B6" s="27" t="s">
        <v>285</v>
      </c>
    </row>
    <row r="7" spans="1:2" ht="21" thickBot="1" x14ac:dyDescent="0.35">
      <c r="A7" s="26">
        <v>2</v>
      </c>
      <c r="B7" s="24" t="s">
        <v>284</v>
      </c>
    </row>
    <row r="8" spans="1:2" ht="20.25" x14ac:dyDescent="0.3">
      <c r="A8" s="25">
        <v>3</v>
      </c>
      <c r="B8" s="24" t="s">
        <v>474</v>
      </c>
    </row>
    <row r="9" spans="1:2" ht="21" thickBot="1" x14ac:dyDescent="0.35">
      <c r="A9" s="26">
        <v>4</v>
      </c>
      <c r="B9" s="24" t="s">
        <v>485</v>
      </c>
    </row>
    <row r="10" spans="1:2" ht="20.25" x14ac:dyDescent="0.3">
      <c r="A10" s="25">
        <v>5</v>
      </c>
      <c r="B10" s="24" t="s">
        <v>484</v>
      </c>
    </row>
    <row r="11" spans="1:2" ht="21" thickBot="1" x14ac:dyDescent="0.35">
      <c r="A11" s="26">
        <v>6</v>
      </c>
      <c r="B11" s="24" t="s">
        <v>267</v>
      </c>
    </row>
    <row r="12" spans="1:2" ht="20.25" x14ac:dyDescent="0.3">
      <c r="A12" s="25">
        <v>7</v>
      </c>
      <c r="B12" s="24" t="s">
        <v>283</v>
      </c>
    </row>
    <row r="13" spans="1:2" ht="21" thickBot="1" x14ac:dyDescent="0.35">
      <c r="A13" s="26">
        <v>8</v>
      </c>
      <c r="B13" s="24" t="s">
        <v>282</v>
      </c>
    </row>
    <row r="14" spans="1:2" ht="20.25" x14ac:dyDescent="0.3">
      <c r="A14" s="25">
        <v>9</v>
      </c>
      <c r="B14" s="24" t="s">
        <v>281</v>
      </c>
    </row>
    <row r="16" spans="1:2" x14ac:dyDescent="0.25">
      <c r="B16" s="87" t="s">
        <v>461</v>
      </c>
    </row>
    <row r="17" spans="2:2" x14ac:dyDescent="0.25">
      <c r="B17" s="87" t="s">
        <v>462</v>
      </c>
    </row>
  </sheetData>
  <mergeCells count="2">
    <mergeCell ref="A1:B1"/>
    <mergeCell ref="A3:B3"/>
  </mergeCells>
  <hyperlinks>
    <hyperlink ref="B6" location="'Empresa por tipo de aeronave'!A1" display="RELACION EMPRESA - TIPO DE AERONAVE" xr:uid="{AA9DD1D4-F9B5-495B-83B4-73076F0C4E10}"/>
    <hyperlink ref="B14" location="'Aviación Agricola'!A1" display="TRABAJOS AEREOS ESPECIALES - AVIACION AGRICOLA" xr:uid="{B509B788-6E38-492E-B3C4-625844767911}"/>
    <hyperlink ref="B13" location="'Trabajos Aereos Especiales'!A1" display="TRABAJOS AEREOS ESPECIALES" xr:uid="{2364B642-70C8-4295-9A0E-DD568D779E46}"/>
    <hyperlink ref="B12" location="AEROTAXIS!A1" display="EMPRESAS DE TRANSPORTE AEREO- AEROTAXIS" xr:uid="{076229CC-7941-4B7D-A042-54E22D1028A6}"/>
    <hyperlink ref="B11" location="'COMERCIAL REGIONAL'!A1" display="EMPRESAS DE TRANSPORTE AEREO COMERCIAL REGIONAL" xr:uid="{41333A90-9430-4968-999F-CE1B77105197}"/>
    <hyperlink ref="B10" location="'Carga Nacional'!A1" display="EMPRESAS DE TRANSPORTE AEREO CARGA NACIONAL" xr:uid="{B7D97E95-8067-48C1-9F69-A8324498778A}"/>
    <hyperlink ref="B9" location="'PAX Regular Nacional '!A1" display="EMPRESAS DE TRANSPORTE AEREO PASAJEROS NACIONAL REGULAR " xr:uid="{600E82C2-F81B-42BC-ABBA-472FAE133E4D}"/>
    <hyperlink ref="B7" location="Cobertura!A1" display="COBERTURA" xr:uid="{BB5EBECE-9A3E-4113-B6BC-D69A3B31B042}"/>
    <hyperlink ref="B8" location="Graficas!A1" display="COMPARATIVO EMPRESAS REGULARES NACIONALES II SEMESTRE 2015 - 2016" xr:uid="{C5A57FA0-DFE8-4520-8DA2-C1714B276DA4}"/>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F9075-00B8-4538-8598-2C5A96BF670E}">
  <dimension ref="A1:AC36"/>
  <sheetViews>
    <sheetView workbookViewId="0">
      <selection sqref="A1:K1"/>
    </sheetView>
  </sheetViews>
  <sheetFormatPr baseColWidth="10" defaultRowHeight="12.75" x14ac:dyDescent="0.2"/>
  <cols>
    <col min="1" max="1" width="35.42578125" bestFit="1" customWidth="1"/>
    <col min="2" max="29" width="11.42578125" style="22"/>
  </cols>
  <sheetData>
    <row r="1" spans="1:11" ht="15" customHeight="1" x14ac:dyDescent="0.2">
      <c r="A1" s="131" t="s">
        <v>483</v>
      </c>
      <c r="B1" s="131"/>
      <c r="C1" s="131"/>
      <c r="D1" s="131"/>
      <c r="E1" s="131"/>
      <c r="F1" s="131"/>
      <c r="G1" s="131"/>
      <c r="H1" s="131"/>
      <c r="I1" s="131"/>
      <c r="J1" s="131"/>
      <c r="K1" s="131"/>
    </row>
    <row r="2" spans="1:11" ht="15" x14ac:dyDescent="0.2">
      <c r="A2" s="125" t="s">
        <v>280</v>
      </c>
      <c r="B2" s="125"/>
      <c r="C2" s="125"/>
      <c r="D2" s="125"/>
      <c r="E2" s="125"/>
      <c r="F2" s="125"/>
      <c r="G2" s="125"/>
      <c r="H2" s="125"/>
      <c r="I2" s="125"/>
      <c r="J2" s="125"/>
      <c r="K2" s="125"/>
    </row>
    <row r="3" spans="1:11" ht="63.75" x14ac:dyDescent="0.2">
      <c r="A3" s="4" t="s">
        <v>230</v>
      </c>
      <c r="B3" s="15" t="s">
        <v>29</v>
      </c>
      <c r="C3" s="15" t="s">
        <v>482</v>
      </c>
      <c r="D3" s="15" t="s">
        <v>481</v>
      </c>
      <c r="E3" s="15" t="s">
        <v>480</v>
      </c>
      <c r="F3" s="15" t="s">
        <v>43</v>
      </c>
      <c r="G3" s="15" t="s">
        <v>479</v>
      </c>
      <c r="H3" s="15" t="s">
        <v>478</v>
      </c>
      <c r="I3" s="15" t="s">
        <v>477</v>
      </c>
      <c r="J3" s="15" t="s">
        <v>6</v>
      </c>
      <c r="K3" s="15" t="s">
        <v>476</v>
      </c>
    </row>
    <row r="4" spans="1:11" x14ac:dyDescent="0.2">
      <c r="A4" s="4" t="s">
        <v>231</v>
      </c>
      <c r="B4" s="4" t="s">
        <v>31</v>
      </c>
      <c r="C4" s="4" t="s">
        <v>475</v>
      </c>
      <c r="D4" s="4" t="s">
        <v>11</v>
      </c>
      <c r="E4" s="4" t="s">
        <v>14</v>
      </c>
      <c r="F4" s="4" t="s">
        <v>45</v>
      </c>
      <c r="G4" s="4" t="s">
        <v>36</v>
      </c>
      <c r="H4" s="4" t="s">
        <v>12</v>
      </c>
      <c r="I4" s="4" t="s">
        <v>28</v>
      </c>
      <c r="J4" s="4" t="s">
        <v>9</v>
      </c>
      <c r="K4" s="4" t="s">
        <v>10</v>
      </c>
    </row>
    <row r="5" spans="1:11" x14ac:dyDescent="0.2">
      <c r="A5" s="5" t="s">
        <v>220</v>
      </c>
      <c r="B5" s="14">
        <v>229344</v>
      </c>
      <c r="C5" s="14">
        <v>757151</v>
      </c>
      <c r="D5" s="14">
        <v>189667.22222222222</v>
      </c>
      <c r="E5" s="14">
        <v>446986.6</v>
      </c>
      <c r="F5" s="14">
        <v>45500</v>
      </c>
      <c r="G5" s="14">
        <v>677447</v>
      </c>
      <c r="H5" s="14">
        <v>233735.6</v>
      </c>
      <c r="I5" s="14">
        <v>160695</v>
      </c>
      <c r="J5" s="14">
        <v>154711</v>
      </c>
      <c r="K5" s="14">
        <v>686304.75</v>
      </c>
    </row>
    <row r="6" spans="1:11" x14ac:dyDescent="0.2">
      <c r="A6" s="5" t="s">
        <v>221</v>
      </c>
      <c r="B6" s="14">
        <v>208285</v>
      </c>
      <c r="C6" s="14">
        <v>355438</v>
      </c>
      <c r="D6" s="14">
        <v>214341.77777777778</v>
      </c>
      <c r="E6" s="14">
        <v>161084.79999999999</v>
      </c>
      <c r="F6" s="14">
        <v>10363</v>
      </c>
      <c r="G6" s="14">
        <v>18000</v>
      </c>
      <c r="H6" s="14">
        <v>16274.8</v>
      </c>
      <c r="I6" s="14">
        <v>20374.5</v>
      </c>
      <c r="J6" s="14">
        <v>10190</v>
      </c>
      <c r="K6" s="14">
        <v>356345</v>
      </c>
    </row>
    <row r="7" spans="1:11" x14ac:dyDescent="0.2">
      <c r="A7" s="5" t="s">
        <v>222</v>
      </c>
      <c r="B7" s="14">
        <v>0</v>
      </c>
      <c r="C7" s="14">
        <v>0</v>
      </c>
      <c r="D7" s="14">
        <v>167906.55555555556</v>
      </c>
      <c r="E7" s="14">
        <v>159636.4</v>
      </c>
      <c r="F7" s="14">
        <v>2850</v>
      </c>
      <c r="G7" s="14">
        <v>0</v>
      </c>
      <c r="H7" s="14">
        <v>34826.400000000001</v>
      </c>
      <c r="I7" s="14">
        <v>10969.5</v>
      </c>
      <c r="J7" s="14">
        <v>0</v>
      </c>
      <c r="K7" s="14">
        <v>26946.25</v>
      </c>
    </row>
    <row r="8" spans="1:11" x14ac:dyDescent="0.2">
      <c r="A8" s="5" t="s">
        <v>223</v>
      </c>
      <c r="B8" s="14">
        <v>783021</v>
      </c>
      <c r="C8" s="14">
        <v>343089</v>
      </c>
      <c r="D8" s="14">
        <v>281507</v>
      </c>
      <c r="E8" s="14">
        <v>393694.6</v>
      </c>
      <c r="F8" s="14">
        <v>78850</v>
      </c>
      <c r="G8" s="14">
        <v>299070</v>
      </c>
      <c r="H8" s="14">
        <v>380671.2</v>
      </c>
      <c r="I8" s="14">
        <v>125805.5</v>
      </c>
      <c r="J8" s="14">
        <v>155145</v>
      </c>
      <c r="K8" s="14">
        <v>441187.5</v>
      </c>
    </row>
    <row r="9" spans="1:11" x14ac:dyDescent="0.2">
      <c r="A9" s="5" t="s">
        <v>232</v>
      </c>
      <c r="B9" s="14">
        <v>0</v>
      </c>
      <c r="C9" s="14">
        <v>0</v>
      </c>
      <c r="D9" s="14">
        <v>0</v>
      </c>
      <c r="E9" s="14">
        <v>0</v>
      </c>
      <c r="F9" s="14">
        <v>0</v>
      </c>
      <c r="G9" s="14">
        <v>0</v>
      </c>
      <c r="H9" s="14">
        <v>0</v>
      </c>
      <c r="I9" s="14">
        <v>0</v>
      </c>
      <c r="J9" s="14">
        <v>0</v>
      </c>
      <c r="K9" s="14">
        <v>0</v>
      </c>
    </row>
    <row r="10" spans="1:11" x14ac:dyDescent="0.2">
      <c r="A10" s="5" t="s">
        <v>224</v>
      </c>
      <c r="B10" s="14">
        <v>956273</v>
      </c>
      <c r="C10" s="14">
        <v>1186321</v>
      </c>
      <c r="D10" s="14">
        <v>449483.66666666669</v>
      </c>
      <c r="E10" s="14">
        <v>1884428.8</v>
      </c>
      <c r="F10" s="14">
        <v>167508</v>
      </c>
      <c r="G10" s="14">
        <v>654936</v>
      </c>
      <c r="H10" s="14">
        <v>509359.4</v>
      </c>
      <c r="I10" s="14">
        <v>287737</v>
      </c>
      <c r="J10" s="14">
        <v>159360</v>
      </c>
      <c r="K10" s="14">
        <v>730526</v>
      </c>
    </row>
    <row r="11" spans="1:11" x14ac:dyDescent="0.2">
      <c r="A11" s="5" t="s">
        <v>225</v>
      </c>
      <c r="B11" s="14">
        <v>99185</v>
      </c>
      <c r="C11" s="14">
        <v>236911</v>
      </c>
      <c r="D11" s="14">
        <v>255752.44444444444</v>
      </c>
      <c r="E11" s="14">
        <v>3885</v>
      </c>
      <c r="F11" s="14">
        <v>6876</v>
      </c>
      <c r="G11" s="14">
        <v>25458</v>
      </c>
      <c r="H11" s="14">
        <v>26094</v>
      </c>
      <c r="I11" s="14">
        <v>0</v>
      </c>
      <c r="J11" s="14">
        <v>182000</v>
      </c>
      <c r="K11" s="14">
        <v>263771.25</v>
      </c>
    </row>
    <row r="12" spans="1:11" x14ac:dyDescent="0.2">
      <c r="A12" s="5" t="s">
        <v>226</v>
      </c>
      <c r="B12" s="14">
        <v>0</v>
      </c>
      <c r="C12" s="14">
        <v>0</v>
      </c>
      <c r="D12" s="14">
        <v>4000</v>
      </c>
      <c r="E12" s="14">
        <v>24313.4</v>
      </c>
      <c r="F12" s="14">
        <v>0</v>
      </c>
      <c r="G12" s="14">
        <v>0</v>
      </c>
      <c r="H12" s="14">
        <v>0</v>
      </c>
      <c r="I12" s="14">
        <v>0</v>
      </c>
      <c r="J12" s="14">
        <v>0</v>
      </c>
      <c r="K12" s="14">
        <v>6330</v>
      </c>
    </row>
    <row r="13" spans="1:11" x14ac:dyDescent="0.2">
      <c r="A13" s="6" t="s">
        <v>233</v>
      </c>
      <c r="B13" s="4">
        <f t="shared" ref="B13:K13" si="0">SUM(B5:B12)</f>
        <v>2276108</v>
      </c>
      <c r="C13" s="4">
        <f t="shared" si="0"/>
        <v>2878910</v>
      </c>
      <c r="D13" s="4">
        <f t="shared" si="0"/>
        <v>1562658.6666666667</v>
      </c>
      <c r="E13" s="4">
        <f t="shared" si="0"/>
        <v>3074029.6</v>
      </c>
      <c r="F13" s="4">
        <f t="shared" si="0"/>
        <v>311947</v>
      </c>
      <c r="G13" s="4">
        <f t="shared" si="0"/>
        <v>1674911</v>
      </c>
      <c r="H13" s="4">
        <f t="shared" si="0"/>
        <v>1200961.3999999999</v>
      </c>
      <c r="I13" s="4">
        <f t="shared" si="0"/>
        <v>605581.5</v>
      </c>
      <c r="J13" s="4">
        <f t="shared" si="0"/>
        <v>661406</v>
      </c>
      <c r="K13" s="4">
        <f t="shared" si="0"/>
        <v>2511410.75</v>
      </c>
    </row>
    <row r="14" spans="1:11" x14ac:dyDescent="0.2">
      <c r="A14" s="5" t="s">
        <v>227</v>
      </c>
      <c r="B14" s="14">
        <v>1020167</v>
      </c>
      <c r="C14" s="14">
        <v>930604</v>
      </c>
      <c r="D14" s="14">
        <v>388490.88888888888</v>
      </c>
      <c r="E14" s="14">
        <v>509855</v>
      </c>
      <c r="F14" s="14">
        <v>26700</v>
      </c>
      <c r="G14" s="14">
        <v>36216</v>
      </c>
      <c r="H14" s="14">
        <v>129432.6</v>
      </c>
      <c r="I14" s="14">
        <v>445612</v>
      </c>
      <c r="J14" s="14">
        <v>164332</v>
      </c>
      <c r="K14" s="14">
        <v>594582</v>
      </c>
    </row>
    <row r="15" spans="1:11" x14ac:dyDescent="0.2">
      <c r="A15" s="5" t="s">
        <v>228</v>
      </c>
      <c r="B15" s="14">
        <v>0</v>
      </c>
      <c r="C15" s="14">
        <v>125133</v>
      </c>
      <c r="D15" s="14">
        <v>10526</v>
      </c>
      <c r="E15" s="14">
        <v>24557.599999999999</v>
      </c>
      <c r="F15" s="14">
        <v>0</v>
      </c>
      <c r="G15" s="14">
        <v>0</v>
      </c>
      <c r="H15" s="14">
        <v>93472.4</v>
      </c>
      <c r="I15" s="14">
        <v>0</v>
      </c>
      <c r="J15" s="14">
        <v>51653</v>
      </c>
      <c r="K15" s="14">
        <v>12913.25</v>
      </c>
    </row>
    <row r="16" spans="1:11" x14ac:dyDescent="0.2">
      <c r="A16" s="5" t="s">
        <v>229</v>
      </c>
      <c r="B16" s="14">
        <v>0</v>
      </c>
      <c r="C16" s="14">
        <v>1567822</v>
      </c>
      <c r="D16" s="14">
        <v>20577.555555555555</v>
      </c>
      <c r="E16" s="14">
        <v>374098.8</v>
      </c>
      <c r="F16" s="14">
        <v>0</v>
      </c>
      <c r="G16" s="14">
        <v>3216</v>
      </c>
      <c r="H16" s="14">
        <v>25098</v>
      </c>
      <c r="I16" s="14">
        <v>127448.5</v>
      </c>
      <c r="J16" s="14">
        <v>17640</v>
      </c>
      <c r="K16" s="14">
        <v>116851.25</v>
      </c>
    </row>
    <row r="17" spans="1:11" x14ac:dyDescent="0.2">
      <c r="A17" s="6" t="s">
        <v>234</v>
      </c>
      <c r="B17" s="4">
        <f t="shared" ref="B17:K17" si="1">SUM(B14:B16)</f>
        <v>1020167</v>
      </c>
      <c r="C17" s="4">
        <f t="shared" si="1"/>
        <v>2623559</v>
      </c>
      <c r="D17" s="4">
        <f t="shared" si="1"/>
        <v>419594.44444444444</v>
      </c>
      <c r="E17" s="4">
        <f t="shared" si="1"/>
        <v>908511.39999999991</v>
      </c>
      <c r="F17" s="4">
        <f t="shared" si="1"/>
        <v>26700</v>
      </c>
      <c r="G17" s="4">
        <f t="shared" si="1"/>
        <v>39432</v>
      </c>
      <c r="H17" s="4">
        <f t="shared" si="1"/>
        <v>248003</v>
      </c>
      <c r="I17" s="4">
        <f t="shared" si="1"/>
        <v>573060.5</v>
      </c>
      <c r="J17" s="4">
        <f t="shared" si="1"/>
        <v>233625</v>
      </c>
      <c r="K17" s="4">
        <f t="shared" si="1"/>
        <v>724346.5</v>
      </c>
    </row>
    <row r="18" spans="1:11" x14ac:dyDescent="0.2">
      <c r="A18" s="6" t="s">
        <v>3</v>
      </c>
      <c r="B18" s="4">
        <f t="shared" ref="B18:K18" si="2">+B13+B17</f>
        <v>3296275</v>
      </c>
      <c r="C18" s="4">
        <f t="shared" si="2"/>
        <v>5502469</v>
      </c>
      <c r="D18" s="4">
        <f t="shared" si="2"/>
        <v>1982253.1111111112</v>
      </c>
      <c r="E18" s="4">
        <f t="shared" si="2"/>
        <v>3982541</v>
      </c>
      <c r="F18" s="4">
        <f t="shared" si="2"/>
        <v>338647</v>
      </c>
      <c r="G18" s="4">
        <f t="shared" si="2"/>
        <v>1714343</v>
      </c>
      <c r="H18" s="4">
        <f t="shared" si="2"/>
        <v>1448964.4</v>
      </c>
      <c r="I18" s="4">
        <f t="shared" si="2"/>
        <v>1178642</v>
      </c>
      <c r="J18" s="4">
        <f t="shared" si="2"/>
        <v>895031</v>
      </c>
      <c r="K18" s="4">
        <f t="shared" si="2"/>
        <v>3235757.25</v>
      </c>
    </row>
    <row r="19" spans="1:11" x14ac:dyDescent="0.2">
      <c r="A19" s="5" t="s">
        <v>4</v>
      </c>
      <c r="B19" s="14">
        <v>556</v>
      </c>
      <c r="C19" s="14">
        <v>1388</v>
      </c>
      <c r="D19" s="14">
        <v>5903</v>
      </c>
      <c r="E19" s="14">
        <v>2058</v>
      </c>
      <c r="F19" s="14">
        <v>310</v>
      </c>
      <c r="G19" s="14">
        <v>108</v>
      </c>
      <c r="H19" s="14">
        <v>1971</v>
      </c>
      <c r="I19" s="14">
        <v>199</v>
      </c>
      <c r="J19" s="14">
        <v>401</v>
      </c>
      <c r="K19" s="14">
        <v>5120</v>
      </c>
    </row>
    <row r="20" spans="1:11" x14ac:dyDescent="0.2">
      <c r="A20" s="5" t="s">
        <v>5</v>
      </c>
      <c r="B20" s="14">
        <v>6</v>
      </c>
      <c r="C20" s="14">
        <v>5</v>
      </c>
      <c r="D20" s="14">
        <v>37</v>
      </c>
      <c r="E20" s="14">
        <v>15</v>
      </c>
      <c r="F20" s="14">
        <v>5</v>
      </c>
      <c r="G20" s="14">
        <v>1</v>
      </c>
      <c r="H20" s="14">
        <v>13</v>
      </c>
      <c r="I20" s="14">
        <v>2</v>
      </c>
      <c r="J20" s="14">
        <v>2</v>
      </c>
      <c r="K20" s="14">
        <v>20</v>
      </c>
    </row>
    <row r="22" spans="1:11" x14ac:dyDescent="0.2">
      <c r="A22" s="127" t="s">
        <v>235</v>
      </c>
      <c r="B22" s="127"/>
      <c r="C22" s="127"/>
      <c r="D22" s="127"/>
      <c r="E22" s="127"/>
      <c r="F22" s="127"/>
      <c r="G22" s="127"/>
      <c r="H22" s="127"/>
      <c r="I22" s="127"/>
      <c r="J22" s="127"/>
      <c r="K22" s="127"/>
    </row>
    <row r="23" spans="1:11" x14ac:dyDescent="0.2">
      <c r="A23" s="8" t="s">
        <v>237</v>
      </c>
      <c r="B23" s="9">
        <f t="shared" ref="B23:B36" si="3">+B5/$B$18</f>
        <v>6.9576719175432872E-2</v>
      </c>
      <c r="C23" s="9">
        <f t="shared" ref="C23:C36" si="4">+C5/$C$18</f>
        <v>0.13760204737182527</v>
      </c>
      <c r="D23" s="9">
        <f t="shared" ref="D23:D36" si="5">+D5/$D$18</f>
        <v>9.5682645752493314E-2</v>
      </c>
      <c r="E23" s="9">
        <f t="shared" ref="E23:E36" si="6">+E5/$E$18</f>
        <v>0.11223653441358168</v>
      </c>
      <c r="F23" s="9">
        <f t="shared" ref="F23:F36" si="7">+F5/$F$18</f>
        <v>0.13435819599760224</v>
      </c>
      <c r="G23" s="9">
        <f>+'[1]TRABAJOS AEREOS ESPECIALES'!G5/'[1]TRABAJOS AEREOS ESPECIALES'!$G$18</f>
        <v>6.5800991556278568E-2</v>
      </c>
      <c r="H23" s="9">
        <f>+'[1]TRABAJOS AEREOS ESPECIALES'!H5/'[1]TRABAJOS AEREOS ESPECIALES'!$H$18</f>
        <v>0.20622737303569696</v>
      </c>
      <c r="I23" s="9">
        <f>+'[1]TRABAJOS AEREOS ESPECIALES'!I5/'[1]TRABAJOS AEREOS ESPECIALES'!$I$18</f>
        <v>0</v>
      </c>
      <c r="J23" s="9">
        <f>+'[1]TRABAJOS AEREOS ESPECIALES'!J5/'[1]TRABAJOS AEREOS ESPECIALES'!$J$18</f>
        <v>0.16825943924097853</v>
      </c>
      <c r="K23" s="9">
        <f>+'[1]TRABAJOS AEREOS ESPECIALES'!K5/'[1]TRABAJOS AEREOS ESPECIALES'!$K$18</f>
        <v>0.39872035481434515</v>
      </c>
    </row>
    <row r="24" spans="1:11" x14ac:dyDescent="0.2">
      <c r="A24" s="10" t="s">
        <v>238</v>
      </c>
      <c r="B24" s="9">
        <f t="shared" si="3"/>
        <v>6.3187992506693158E-2</v>
      </c>
      <c r="C24" s="9">
        <f t="shared" si="4"/>
        <v>6.4596093135645113E-2</v>
      </c>
      <c r="D24" s="9">
        <f t="shared" si="5"/>
        <v>0.10813037778895597</v>
      </c>
      <c r="E24" s="9">
        <f t="shared" si="6"/>
        <v>4.0447744291898062E-2</v>
      </c>
      <c r="F24" s="9">
        <f t="shared" si="7"/>
        <v>3.0601186486223116E-2</v>
      </c>
      <c r="G24" s="9">
        <f>+'[1]TRABAJOS AEREOS ESPECIALES'!G6/'[1]TRABAJOS AEREOS ESPECIALES'!$G$18</f>
        <v>6.7228613112298913E-2</v>
      </c>
      <c r="H24" s="9">
        <f>+'[1]TRABAJOS AEREOS ESPECIALES'!H6/'[1]TRABAJOS AEREOS ESPECIALES'!$H$18</f>
        <v>1.00516884073751E-2</v>
      </c>
      <c r="I24" s="9">
        <f>+'[1]TRABAJOS AEREOS ESPECIALES'!I6/'[1]TRABAJOS AEREOS ESPECIALES'!$I$18</f>
        <v>0.29158014509070823</v>
      </c>
      <c r="J24" s="9">
        <f>+'[1]TRABAJOS AEREOS ESPECIALES'!J6/'[1]TRABAJOS AEREOS ESPECIALES'!$J$18</f>
        <v>1.106326810668296E-2</v>
      </c>
      <c r="K24" s="9">
        <f>+'[1]TRABAJOS AEREOS ESPECIALES'!K6/'[1]TRABAJOS AEREOS ESPECIALES'!$K$18</f>
        <v>1.2890905983327431E-2</v>
      </c>
    </row>
    <row r="25" spans="1:11" x14ac:dyDescent="0.2">
      <c r="A25" s="10" t="s">
        <v>239</v>
      </c>
      <c r="B25" s="9">
        <f t="shared" si="3"/>
        <v>0</v>
      </c>
      <c r="C25" s="9">
        <f t="shared" si="4"/>
        <v>0</v>
      </c>
      <c r="D25" s="9">
        <f t="shared" si="5"/>
        <v>8.4704902020024578E-2</v>
      </c>
      <c r="E25" s="9">
        <f t="shared" si="6"/>
        <v>4.0084056887298838E-2</v>
      </c>
      <c r="F25" s="9">
        <f t="shared" si="7"/>
        <v>8.415843046003655E-3</v>
      </c>
      <c r="G25" s="9">
        <f>+'[1]TRABAJOS AEREOS ESPECIALES'!G7/'[1]TRABAJOS AEREOS ESPECIALES'!$G$18</f>
        <v>0</v>
      </c>
      <c r="H25" s="9">
        <f>+'[1]TRABAJOS AEREOS ESPECIALES'!H7/'[1]TRABAJOS AEREOS ESPECIALES'!$H$18</f>
        <v>2.0015862205544934E-4</v>
      </c>
      <c r="I25" s="9">
        <f>+'[1]TRABAJOS AEREOS ESPECIALES'!I7/'[1]TRABAJOS AEREOS ESPECIALES'!$I$18</f>
        <v>0</v>
      </c>
      <c r="J25" s="9">
        <f>+'[1]TRABAJOS AEREOS ESPECIALES'!J7/'[1]TRABAJOS AEREOS ESPECIALES'!$J$18</f>
        <v>0</v>
      </c>
      <c r="K25" s="9">
        <f>+'[1]TRABAJOS AEREOS ESPECIALES'!K7/'[1]TRABAJOS AEREOS ESPECIALES'!$K$18</f>
        <v>1.0342976760953098E-2</v>
      </c>
    </row>
    <row r="26" spans="1:11" x14ac:dyDescent="0.2">
      <c r="A26" s="10" t="s">
        <v>240</v>
      </c>
      <c r="B26" s="9">
        <f t="shared" si="3"/>
        <v>0.23754723134447217</v>
      </c>
      <c r="C26" s="9">
        <f t="shared" si="4"/>
        <v>6.2351827879448297E-2</v>
      </c>
      <c r="D26" s="9">
        <f t="shared" si="5"/>
        <v>0.14201365023571941</v>
      </c>
      <c r="E26" s="9">
        <f t="shared" si="6"/>
        <v>9.8855127919587005E-2</v>
      </c>
      <c r="F26" s="9">
        <f t="shared" si="7"/>
        <v>0.23283832427276782</v>
      </c>
      <c r="G26" s="9">
        <f>+'[1]TRABAJOS AEREOS ESPECIALES'!G8/'[1]TRABAJOS AEREOS ESPECIALES'!$G$18</f>
        <v>0.2252562811475198</v>
      </c>
      <c r="H26" s="9">
        <f>+'[1]TRABAJOS AEREOS ESPECIALES'!H8/'[1]TRABAJOS AEREOS ESPECIALES'!$H$18</f>
        <v>9.1683168186642502E-2</v>
      </c>
      <c r="I26" s="9">
        <f>+'[1]TRABAJOS AEREOS ESPECIALES'!I8/'[1]TRABAJOS AEREOS ESPECIALES'!$I$18</f>
        <v>0.33817931607681523</v>
      </c>
      <c r="J26" s="9">
        <f>+'[1]TRABAJOS AEREOS ESPECIALES'!J8/'[1]TRABAJOS AEREOS ESPECIALES'!$J$18</f>
        <v>0.31543243530644938</v>
      </c>
      <c r="K26" s="9">
        <f>+'[1]TRABAJOS AEREOS ESPECIALES'!K8/'[1]TRABAJOS AEREOS ESPECIALES'!$K$18</f>
        <v>8.2940885043497212E-2</v>
      </c>
    </row>
    <row r="27" spans="1:11" x14ac:dyDescent="0.2">
      <c r="A27" s="10" t="s">
        <v>241</v>
      </c>
      <c r="B27" s="9">
        <f t="shared" si="3"/>
        <v>0</v>
      </c>
      <c r="C27" s="9">
        <f t="shared" si="4"/>
        <v>0</v>
      </c>
      <c r="D27" s="9">
        <f t="shared" si="5"/>
        <v>0</v>
      </c>
      <c r="E27" s="9">
        <f t="shared" si="6"/>
        <v>0</v>
      </c>
      <c r="F27" s="9">
        <f t="shared" si="7"/>
        <v>0</v>
      </c>
      <c r="G27" s="9">
        <f>+'[1]TRABAJOS AEREOS ESPECIALES'!G9/'[1]TRABAJOS AEREOS ESPECIALES'!$G$18</f>
        <v>0</v>
      </c>
      <c r="H27" s="9">
        <f>+'[1]TRABAJOS AEREOS ESPECIALES'!H9/'[1]TRABAJOS AEREOS ESPECIALES'!$H$18</f>
        <v>0</v>
      </c>
      <c r="I27" s="9">
        <f>+'[1]TRABAJOS AEREOS ESPECIALES'!I9/'[1]TRABAJOS AEREOS ESPECIALES'!$I$18</f>
        <v>0</v>
      </c>
      <c r="J27" s="9">
        <f>+'[1]TRABAJOS AEREOS ESPECIALES'!J9/'[1]TRABAJOS AEREOS ESPECIALES'!$J$18</f>
        <v>0</v>
      </c>
      <c r="K27" s="9">
        <f>+'[1]TRABAJOS AEREOS ESPECIALES'!K9/'[1]TRABAJOS AEREOS ESPECIALES'!$K$18</f>
        <v>0</v>
      </c>
    </row>
    <row r="28" spans="1:11" x14ac:dyDescent="0.2">
      <c r="A28" s="10" t="s">
        <v>242</v>
      </c>
      <c r="B28" s="9">
        <f t="shared" si="3"/>
        <v>0.2901071664227044</v>
      </c>
      <c r="C28" s="9">
        <f t="shared" si="4"/>
        <v>0.21559794339595553</v>
      </c>
      <c r="D28" s="9">
        <f t="shared" si="5"/>
        <v>0.22675392165974095</v>
      </c>
      <c r="E28" s="9">
        <f t="shared" si="6"/>
        <v>0.47317247958024788</v>
      </c>
      <c r="F28" s="9">
        <f t="shared" si="7"/>
        <v>0.49463896033332644</v>
      </c>
      <c r="G28" s="9">
        <f>+'[1]TRABAJOS AEREOS ESPECIALES'!G10/'[1]TRABAJOS AEREOS ESPECIALES'!$G$18</f>
        <v>0.31881503860355825</v>
      </c>
      <c r="H28" s="9">
        <f>+'[1]TRABAJOS AEREOS ESPECIALES'!H10/'[1]TRABAJOS AEREOS ESPECIALES'!$H$18</f>
        <v>0.23316192985930528</v>
      </c>
      <c r="I28" s="9">
        <f>+'[1]TRABAJOS AEREOS ESPECIALES'!I10/'[1]TRABAJOS AEREOS ESPECIALES'!$I$18</f>
        <v>4.8221616497429579E-2</v>
      </c>
      <c r="J28" s="9">
        <f>+'[1]TRABAJOS AEREOS ESPECIALES'!J10/'[1]TRABAJOS AEREOS ESPECIALES'!$J$18</f>
        <v>0.3037770467231668</v>
      </c>
      <c r="K28" s="9">
        <f>+'[1]TRABAJOS AEREOS ESPECIALES'!K10/'[1]TRABAJOS AEREOS ESPECIALES'!$K$18</f>
        <v>0.25490453469764851</v>
      </c>
    </row>
    <row r="29" spans="1:11" x14ac:dyDescent="0.2">
      <c r="A29" s="10" t="s">
        <v>243</v>
      </c>
      <c r="B29" s="9">
        <f t="shared" si="3"/>
        <v>3.009002586252664E-2</v>
      </c>
      <c r="C29" s="9">
        <f t="shared" si="4"/>
        <v>4.3055399312563143E-2</v>
      </c>
      <c r="D29" s="9">
        <f t="shared" si="5"/>
        <v>0.12902108364006434</v>
      </c>
      <c r="E29" s="9">
        <f t="shared" si="6"/>
        <v>9.7550784787903003E-4</v>
      </c>
      <c r="F29" s="9">
        <f t="shared" si="7"/>
        <v>2.0304328696253031E-2</v>
      </c>
      <c r="G29" s="9">
        <f>+'[1]TRABAJOS AEREOS ESPECIALES'!G11/'[1]TRABAJOS AEREOS ESPECIALES'!$G$18</f>
        <v>3.2014163245281071E-2</v>
      </c>
      <c r="H29" s="9">
        <f>+'[1]TRABAJOS AEREOS ESPECIALES'!H11/'[1]TRABAJOS AEREOS ESPECIALES'!$H$18</f>
        <v>2.9815818272918907E-2</v>
      </c>
      <c r="I29" s="9">
        <f>+'[1]TRABAJOS AEREOS ESPECIALES'!I11/'[1]TRABAJOS AEREOS ESPECIALES'!$I$18</f>
        <v>1.5485591834133491E-2</v>
      </c>
      <c r="J29" s="9">
        <f>+'[1]TRABAJOS AEREOS ESPECIALES'!J11/'[1]TRABAJOS AEREOS ESPECIALES'!$J$18</f>
        <v>4.4044446169868363E-2</v>
      </c>
      <c r="K29" s="9">
        <f>+'[1]TRABAJOS AEREOS ESPECIALES'!K11/'[1]TRABAJOS AEREOS ESPECIALES'!$K$18</f>
        <v>0</v>
      </c>
    </row>
    <row r="30" spans="1:11" x14ac:dyDescent="0.2">
      <c r="A30" s="10" t="s">
        <v>244</v>
      </c>
      <c r="B30" s="9">
        <f t="shared" si="3"/>
        <v>0</v>
      </c>
      <c r="C30" s="9">
        <f t="shared" si="4"/>
        <v>0</v>
      </c>
      <c r="D30" s="9">
        <f t="shared" si="5"/>
        <v>2.0179057747866931E-3</v>
      </c>
      <c r="E30" s="9">
        <f t="shared" si="6"/>
        <v>6.1049967847160895E-3</v>
      </c>
      <c r="F30" s="9">
        <f t="shared" si="7"/>
        <v>0</v>
      </c>
      <c r="G30" s="9">
        <f>+'[1]TRABAJOS AEREOS ESPECIALES'!G12/'[1]TRABAJOS AEREOS ESPECIALES'!$G$18</f>
        <v>0</v>
      </c>
      <c r="H30" s="9">
        <f>+'[1]TRABAJOS AEREOS ESPECIALES'!H12/'[1]TRABAJOS AEREOS ESPECIALES'!$H$18</f>
        <v>1.9334154081084548E-2</v>
      </c>
      <c r="I30" s="9">
        <f>+'[1]TRABAJOS AEREOS ESPECIALES'!I12/'[1]TRABAJOS AEREOS ESPECIALES'!$I$18</f>
        <v>0</v>
      </c>
      <c r="J30" s="9">
        <f>+'[1]TRABAJOS AEREOS ESPECIALES'!J12/'[1]TRABAJOS AEREOS ESPECIALES'!$J$18</f>
        <v>0</v>
      </c>
      <c r="K30" s="9">
        <f>+'[1]TRABAJOS AEREOS ESPECIALES'!K12/'[1]TRABAJOS AEREOS ESPECIALES'!$K$18</f>
        <v>0</v>
      </c>
    </row>
    <row r="31" spans="1:11" x14ac:dyDescent="0.2">
      <c r="A31" s="11" t="s">
        <v>245</v>
      </c>
      <c r="B31" s="12">
        <f t="shared" si="3"/>
        <v>0.69050913531182923</v>
      </c>
      <c r="C31" s="12">
        <f t="shared" si="4"/>
        <v>0.52320331109543738</v>
      </c>
      <c r="D31" s="12">
        <f t="shared" si="5"/>
        <v>0.78832448687178525</v>
      </c>
      <c r="E31" s="12">
        <f t="shared" si="6"/>
        <v>0.77187644772520858</v>
      </c>
      <c r="F31" s="12">
        <f t="shared" si="7"/>
        <v>0.92115683883217625</v>
      </c>
      <c r="G31" s="12">
        <f>+'[1]TRABAJOS AEREOS ESPECIALES'!G13/'[1]TRABAJOS AEREOS ESPECIALES'!$G$18</f>
        <v>0.70911508766493658</v>
      </c>
      <c r="H31" s="12">
        <f>+'[1]TRABAJOS AEREOS ESPECIALES'!H13/'[1]TRABAJOS AEREOS ESPECIALES'!$H$18</f>
        <v>0.59047429046507871</v>
      </c>
      <c r="I31" s="12">
        <f>+'[1]TRABAJOS AEREOS ESPECIALES'!I13/'[1]TRABAJOS AEREOS ESPECIALES'!$I$18</f>
        <v>0.69346666949908653</v>
      </c>
      <c r="J31" s="12">
        <f>+'[1]TRABAJOS AEREOS ESPECIALES'!J13/'[1]TRABAJOS AEREOS ESPECIALES'!$J$18</f>
        <v>0.84257663554714601</v>
      </c>
      <c r="K31" s="12">
        <f>+'[1]TRABAJOS AEREOS ESPECIALES'!K13/'[1]TRABAJOS AEREOS ESPECIALES'!$K$18</f>
        <v>0.75979965729977139</v>
      </c>
    </row>
    <row r="32" spans="1:11" x14ac:dyDescent="0.2">
      <c r="A32" s="10" t="s">
        <v>246</v>
      </c>
      <c r="B32" s="9">
        <f t="shared" si="3"/>
        <v>0.30949086468817072</v>
      </c>
      <c r="C32" s="9">
        <f t="shared" si="4"/>
        <v>0.16912480560999071</v>
      </c>
      <c r="D32" s="9">
        <f t="shared" si="5"/>
        <v>0.1959845020352261</v>
      </c>
      <c r="E32" s="9">
        <f t="shared" si="6"/>
        <v>0.12802253636560176</v>
      </c>
      <c r="F32" s="9">
        <f t="shared" si="7"/>
        <v>7.8843161167823722E-2</v>
      </c>
      <c r="G32" s="9">
        <f>+'[1]TRABAJOS AEREOS ESPECIALES'!G14/'[1]TRABAJOS AEREOS ESPECIALES'!$G$18</f>
        <v>0.29088491233506342</v>
      </c>
      <c r="H32" s="9">
        <f>+'[1]TRABAJOS AEREOS ESPECIALES'!H14/'[1]TRABAJOS AEREOS ESPECIALES'!$H$18</f>
        <v>0.38196123745657412</v>
      </c>
      <c r="I32" s="9">
        <f>+'[1]TRABAJOS AEREOS ESPECIALES'!I14/'[1]TRABAJOS AEREOS ESPECIALES'!$I$18</f>
        <v>0.30451456748948463</v>
      </c>
      <c r="J32" s="9">
        <f>+'[1]TRABAJOS AEREOS ESPECIALES'!J14/'[1]TRABAJOS AEREOS ESPECIALES'!$J$18</f>
        <v>6.2494704167630186E-2</v>
      </c>
      <c r="K32" s="9">
        <f>+'[1]TRABAJOS AEREOS ESPECIALES'!K14/'[1]TRABAJOS AEREOS ESPECIALES'!$K$18</f>
        <v>0.22577368258149291</v>
      </c>
    </row>
    <row r="33" spans="1:11" x14ac:dyDescent="0.2">
      <c r="A33" s="10" t="s">
        <v>247</v>
      </c>
      <c r="B33" s="9">
        <f t="shared" si="3"/>
        <v>0</v>
      </c>
      <c r="C33" s="9">
        <f t="shared" si="4"/>
        <v>2.2741245793479255E-2</v>
      </c>
      <c r="D33" s="9">
        <f t="shared" si="5"/>
        <v>5.3101190463511836E-3</v>
      </c>
      <c r="E33" s="9">
        <f t="shared" si="6"/>
        <v>6.166314420868485E-3</v>
      </c>
      <c r="F33" s="9">
        <f t="shared" si="7"/>
        <v>0</v>
      </c>
      <c r="G33" s="9">
        <f>+'[1]TRABAJOS AEREOS ESPECIALES'!G15/'[1]TRABAJOS AEREOS ESPECIALES'!$G$18</f>
        <v>0</v>
      </c>
      <c r="H33" s="9">
        <f>+'[1]TRABAJOS AEREOS ESPECIALES'!H15/'[1]TRABAJOS AEREOS ESPECIALES'!$H$18</f>
        <v>3.6633410871666689E-3</v>
      </c>
      <c r="I33" s="9">
        <f>+'[1]TRABAJOS AEREOS ESPECIALES'!I15/'[1]TRABAJOS AEREOS ESPECIALES'!$I$18</f>
        <v>0</v>
      </c>
      <c r="J33" s="9">
        <f>+'[1]TRABAJOS AEREOS ESPECIALES'!J15/'[1]TRABAJOS AEREOS ESPECIALES'!$J$18</f>
        <v>8.3922443695385415E-2</v>
      </c>
      <c r="K33" s="9">
        <f>+'[1]TRABAJOS AEREOS ESPECIALES'!K15/'[1]TRABAJOS AEREOS ESPECIALES'!$K$18</f>
        <v>0</v>
      </c>
    </row>
    <row r="34" spans="1:11" x14ac:dyDescent="0.2">
      <c r="A34" s="10" t="s">
        <v>248</v>
      </c>
      <c r="B34" s="9">
        <f t="shared" si="3"/>
        <v>0</v>
      </c>
      <c r="C34" s="9">
        <f t="shared" si="4"/>
        <v>0.28493063750109271</v>
      </c>
      <c r="D34" s="9">
        <f t="shared" si="5"/>
        <v>1.0380892046637389E-2</v>
      </c>
      <c r="E34" s="9">
        <f t="shared" si="6"/>
        <v>9.3934701488321143E-2</v>
      </c>
      <c r="F34" s="9">
        <f t="shared" si="7"/>
        <v>0</v>
      </c>
      <c r="G34" s="9">
        <f>+'[1]TRABAJOS AEREOS ESPECIALES'!G16/'[1]TRABAJOS AEREOS ESPECIALES'!$G$18</f>
        <v>0</v>
      </c>
      <c r="H34" s="9">
        <f>+'[1]TRABAJOS AEREOS ESPECIALES'!H16/'[1]TRABAJOS AEREOS ESPECIALES'!$H$18</f>
        <v>2.3901130991180384E-2</v>
      </c>
      <c r="I34" s="9">
        <f>+'[1]TRABAJOS AEREOS ESPECIALES'!I16/'[1]TRABAJOS AEREOS ESPECIALES'!$I$18</f>
        <v>2.0187630114288143E-3</v>
      </c>
      <c r="J34" s="9">
        <f>+'[1]TRABAJOS AEREOS ESPECIALES'!J16/'[1]TRABAJOS AEREOS ESPECIALES'!$J$18</f>
        <v>1.1006216589838415E-2</v>
      </c>
      <c r="K34" s="9">
        <f>+'[1]TRABAJOS AEREOS ESPECIALES'!K16/'[1]TRABAJOS AEREOS ESPECIALES'!$K$18</f>
        <v>1.4426660118735668E-2</v>
      </c>
    </row>
    <row r="35" spans="1:11" x14ac:dyDescent="0.2">
      <c r="A35" s="11" t="s">
        <v>249</v>
      </c>
      <c r="B35" s="12">
        <f t="shared" si="3"/>
        <v>0.30949086468817072</v>
      </c>
      <c r="C35" s="12">
        <f t="shared" si="4"/>
        <v>0.47679668890456267</v>
      </c>
      <c r="D35" s="12">
        <f t="shared" si="5"/>
        <v>0.2116755131282147</v>
      </c>
      <c r="E35" s="12">
        <f t="shared" si="6"/>
        <v>0.22812355227479136</v>
      </c>
      <c r="F35" s="12">
        <f t="shared" si="7"/>
        <v>7.8843161167823722E-2</v>
      </c>
      <c r="G35" s="12">
        <f>+'[1]TRABAJOS AEREOS ESPECIALES'!G17/'[1]TRABAJOS AEREOS ESPECIALES'!$G$18</f>
        <v>0.29088491233506342</v>
      </c>
      <c r="H35" s="12">
        <f>+'[1]TRABAJOS AEREOS ESPECIALES'!H17/'[1]TRABAJOS AEREOS ESPECIALES'!$H$18</f>
        <v>0.40952570953492118</v>
      </c>
      <c r="I35" s="12">
        <f>+'[1]TRABAJOS AEREOS ESPECIALES'!I17/'[1]TRABAJOS AEREOS ESPECIALES'!$I$18</f>
        <v>0.30653333050091347</v>
      </c>
      <c r="J35" s="12">
        <f>+'[1]TRABAJOS AEREOS ESPECIALES'!J17/'[1]TRABAJOS AEREOS ESPECIALES'!$J$18</f>
        <v>0.15742336445285401</v>
      </c>
      <c r="K35" s="12">
        <f>+'[1]TRABAJOS AEREOS ESPECIALES'!K17/'[1]TRABAJOS AEREOS ESPECIALES'!$K$18</f>
        <v>0.24020034270022858</v>
      </c>
    </row>
    <row r="36" spans="1:11" x14ac:dyDescent="0.2">
      <c r="A36" s="13" t="s">
        <v>3</v>
      </c>
      <c r="B36" s="12">
        <f t="shared" si="3"/>
        <v>1</v>
      </c>
      <c r="C36" s="12">
        <f t="shared" si="4"/>
        <v>1</v>
      </c>
      <c r="D36" s="12">
        <f t="shared" si="5"/>
        <v>1</v>
      </c>
      <c r="E36" s="12">
        <f t="shared" si="6"/>
        <v>1</v>
      </c>
      <c r="F36" s="12">
        <f t="shared" si="7"/>
        <v>1</v>
      </c>
      <c r="G36" s="12">
        <f>+'[1]TRABAJOS AEREOS ESPECIALES'!G18/'[1]TRABAJOS AEREOS ESPECIALES'!$G$18</f>
        <v>1</v>
      </c>
      <c r="H36" s="12">
        <f>+'[1]TRABAJOS AEREOS ESPECIALES'!H18/'[1]TRABAJOS AEREOS ESPECIALES'!$H$18</f>
        <v>1</v>
      </c>
      <c r="I36" s="12">
        <f>+'[1]TRABAJOS AEREOS ESPECIALES'!I18/'[1]TRABAJOS AEREOS ESPECIALES'!$I$18</f>
        <v>1</v>
      </c>
      <c r="J36" s="12">
        <f>+'[1]TRABAJOS AEREOS ESPECIALES'!J18/'[1]TRABAJOS AEREOS ESPECIALES'!$J$18</f>
        <v>1</v>
      </c>
      <c r="K36" s="12">
        <f>+'[1]TRABAJOS AEREOS ESPECIALES'!K18/'[1]TRABAJOS AEREOS ESPECIALES'!$K$18</f>
        <v>1</v>
      </c>
    </row>
  </sheetData>
  <mergeCells count="3">
    <mergeCell ref="A22:K22"/>
    <mergeCell ref="A1:K1"/>
    <mergeCell ref="A2:K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9C6CC-3DBE-45BB-A609-0F7446A81CC7}">
  <dimension ref="A1:N238"/>
  <sheetViews>
    <sheetView workbookViewId="0">
      <selection sqref="A1:D1"/>
    </sheetView>
  </sheetViews>
  <sheetFormatPr baseColWidth="10" defaultColWidth="9.140625" defaultRowHeight="12.75" x14ac:dyDescent="0.2"/>
  <cols>
    <col min="1" max="1" width="13.28515625" bestFit="1" customWidth="1"/>
    <col min="2" max="2" width="10.42578125" bestFit="1" customWidth="1"/>
    <col min="3" max="3" width="111.28515625" bestFit="1" customWidth="1"/>
    <col min="4" max="4" width="5.85546875" bestFit="1" customWidth="1"/>
  </cols>
  <sheetData>
    <row r="1" spans="1:4" ht="21" x14ac:dyDescent="0.35">
      <c r="A1" s="92" t="s">
        <v>459</v>
      </c>
      <c r="B1" s="92"/>
      <c r="C1" s="92"/>
      <c r="D1" s="92"/>
    </row>
    <row r="2" spans="1:4" x14ac:dyDescent="0.2">
      <c r="A2" s="32" t="s">
        <v>2</v>
      </c>
      <c r="B2" s="32" t="s">
        <v>427</v>
      </c>
      <c r="C2" s="32" t="s">
        <v>1</v>
      </c>
      <c r="D2" s="32" t="s">
        <v>0</v>
      </c>
    </row>
    <row r="3" spans="1:4" x14ac:dyDescent="0.2">
      <c r="A3" s="29" t="s">
        <v>426</v>
      </c>
      <c r="B3" s="29" t="s">
        <v>74</v>
      </c>
      <c r="C3" s="29" t="s">
        <v>405</v>
      </c>
      <c r="D3" s="29" t="s">
        <v>175</v>
      </c>
    </row>
    <row r="4" spans="1:4" x14ac:dyDescent="0.2">
      <c r="A4" s="29" t="s">
        <v>425</v>
      </c>
      <c r="B4" s="29" t="s">
        <v>74</v>
      </c>
      <c r="C4" s="29" t="s">
        <v>326</v>
      </c>
      <c r="D4" s="29" t="s">
        <v>325</v>
      </c>
    </row>
    <row r="5" spans="1:4" x14ac:dyDescent="0.2">
      <c r="A5" s="29" t="s">
        <v>425</v>
      </c>
      <c r="B5" s="29" t="s">
        <v>74</v>
      </c>
      <c r="C5" s="29" t="s">
        <v>405</v>
      </c>
      <c r="D5" s="29" t="s">
        <v>175</v>
      </c>
    </row>
    <row r="6" spans="1:4" x14ac:dyDescent="0.2">
      <c r="A6" s="29" t="s">
        <v>136</v>
      </c>
      <c r="B6" s="29" t="s">
        <v>135</v>
      </c>
      <c r="C6" s="29" t="s">
        <v>134</v>
      </c>
      <c r="D6" s="29" t="s">
        <v>133</v>
      </c>
    </row>
    <row r="7" spans="1:4" x14ac:dyDescent="0.2">
      <c r="A7" s="29" t="s">
        <v>213</v>
      </c>
      <c r="B7" s="29" t="s">
        <v>135</v>
      </c>
      <c r="C7" s="29" t="s">
        <v>134</v>
      </c>
      <c r="D7" s="29" t="s">
        <v>133</v>
      </c>
    </row>
    <row r="8" spans="1:4" x14ac:dyDescent="0.2">
      <c r="A8" s="29" t="s">
        <v>136</v>
      </c>
      <c r="B8" s="29" t="s">
        <v>151</v>
      </c>
      <c r="C8" s="29" t="s">
        <v>150</v>
      </c>
      <c r="D8" s="29" t="s">
        <v>149</v>
      </c>
    </row>
    <row r="9" spans="1:4" x14ac:dyDescent="0.2">
      <c r="A9" s="29" t="s">
        <v>136</v>
      </c>
      <c r="B9" s="29" t="s">
        <v>151</v>
      </c>
      <c r="C9" s="29" t="s">
        <v>157</v>
      </c>
      <c r="D9" s="29" t="s">
        <v>156</v>
      </c>
    </row>
    <row r="10" spans="1:4" x14ac:dyDescent="0.2">
      <c r="A10" s="29" t="s">
        <v>136</v>
      </c>
      <c r="B10" s="29" t="s">
        <v>135</v>
      </c>
      <c r="C10" s="29" t="s">
        <v>424</v>
      </c>
      <c r="D10" s="29" t="s">
        <v>190</v>
      </c>
    </row>
    <row r="11" spans="1:4" x14ac:dyDescent="0.2">
      <c r="A11" s="29" t="s">
        <v>136</v>
      </c>
      <c r="B11" s="29" t="s">
        <v>135</v>
      </c>
      <c r="C11" s="29" t="s">
        <v>202</v>
      </c>
      <c r="D11" s="29" t="s">
        <v>201</v>
      </c>
    </row>
    <row r="12" spans="1:4" x14ac:dyDescent="0.2">
      <c r="A12" s="29" t="s">
        <v>152</v>
      </c>
      <c r="B12" s="29" t="s">
        <v>151</v>
      </c>
      <c r="C12" s="29" t="s">
        <v>150</v>
      </c>
      <c r="D12" s="29" t="s">
        <v>149</v>
      </c>
    </row>
    <row r="13" spans="1:4" x14ac:dyDescent="0.2">
      <c r="A13" s="29" t="s">
        <v>152</v>
      </c>
      <c r="B13" s="29" t="s">
        <v>151</v>
      </c>
      <c r="C13" s="29" t="s">
        <v>157</v>
      </c>
      <c r="D13" s="29" t="s">
        <v>156</v>
      </c>
    </row>
    <row r="14" spans="1:4" x14ac:dyDescent="0.2">
      <c r="A14" s="29" t="s">
        <v>152</v>
      </c>
      <c r="B14" s="29" t="s">
        <v>135</v>
      </c>
      <c r="C14" s="29" t="s">
        <v>345</v>
      </c>
      <c r="D14" s="29" t="s">
        <v>344</v>
      </c>
    </row>
    <row r="15" spans="1:4" x14ac:dyDescent="0.2">
      <c r="A15" s="29" t="s">
        <v>152</v>
      </c>
      <c r="B15" s="29" t="s">
        <v>135</v>
      </c>
      <c r="C15" s="29" t="s">
        <v>189</v>
      </c>
      <c r="D15" s="29" t="s">
        <v>188</v>
      </c>
    </row>
    <row r="16" spans="1:4" x14ac:dyDescent="0.2">
      <c r="A16" s="29" t="s">
        <v>152</v>
      </c>
      <c r="B16" s="29" t="s">
        <v>135</v>
      </c>
      <c r="C16" s="29" t="s">
        <v>424</v>
      </c>
      <c r="D16" s="29" t="s">
        <v>190</v>
      </c>
    </row>
    <row r="17" spans="1:14" x14ac:dyDescent="0.2">
      <c r="A17" s="29" t="s">
        <v>152</v>
      </c>
      <c r="B17" s="29" t="s">
        <v>135</v>
      </c>
      <c r="C17" s="29" t="s">
        <v>423</v>
      </c>
      <c r="D17" s="29" t="s">
        <v>422</v>
      </c>
    </row>
    <row r="18" spans="1:14" x14ac:dyDescent="0.2">
      <c r="A18" s="29" t="s">
        <v>152</v>
      </c>
      <c r="B18" s="29" t="s">
        <v>135</v>
      </c>
      <c r="C18" s="29" t="s">
        <v>421</v>
      </c>
      <c r="D18" s="29" t="s">
        <v>420</v>
      </c>
    </row>
    <row r="19" spans="1:14" x14ac:dyDescent="0.2">
      <c r="A19" s="29" t="s">
        <v>152</v>
      </c>
      <c r="B19" s="29" t="s">
        <v>135</v>
      </c>
      <c r="C19" s="29" t="s">
        <v>202</v>
      </c>
      <c r="D19" s="29" t="s">
        <v>201</v>
      </c>
    </row>
    <row r="20" spans="1:14" x14ac:dyDescent="0.2">
      <c r="A20" s="29" t="s">
        <v>152</v>
      </c>
      <c r="B20" s="29" t="s">
        <v>135</v>
      </c>
      <c r="C20" s="29" t="s">
        <v>204</v>
      </c>
      <c r="D20" s="29" t="s">
        <v>203</v>
      </c>
      <c r="H20" s="31"/>
      <c r="I20" s="31"/>
      <c r="J20" s="31"/>
      <c r="K20" s="31"/>
      <c r="L20" s="31"/>
      <c r="M20" s="31"/>
      <c r="N20" s="31"/>
    </row>
    <row r="21" spans="1:14" x14ac:dyDescent="0.2">
      <c r="A21" s="29" t="s">
        <v>155</v>
      </c>
      <c r="B21" s="29" t="s">
        <v>135</v>
      </c>
      <c r="C21" s="29" t="s">
        <v>154</v>
      </c>
      <c r="D21" s="29" t="s">
        <v>153</v>
      </c>
    </row>
    <row r="22" spans="1:14" x14ac:dyDescent="0.2">
      <c r="A22" s="29" t="s">
        <v>214</v>
      </c>
      <c r="B22" s="29" t="s">
        <v>135</v>
      </c>
      <c r="C22" s="29" t="s">
        <v>179</v>
      </c>
      <c r="D22" s="29" t="s">
        <v>178</v>
      </c>
    </row>
    <row r="23" spans="1:14" x14ac:dyDescent="0.2">
      <c r="A23" s="29" t="s">
        <v>419</v>
      </c>
      <c r="B23" s="29" t="s">
        <v>132</v>
      </c>
      <c r="C23" s="29" t="s">
        <v>207</v>
      </c>
      <c r="D23" s="29" t="s">
        <v>206</v>
      </c>
    </row>
    <row r="24" spans="1:14" x14ac:dyDescent="0.2">
      <c r="A24" s="29" t="s">
        <v>158</v>
      </c>
      <c r="B24" s="29" t="s">
        <v>151</v>
      </c>
      <c r="C24" s="29" t="s">
        <v>157</v>
      </c>
      <c r="D24" s="29" t="s">
        <v>156</v>
      </c>
    </row>
    <row r="25" spans="1:14" x14ac:dyDescent="0.2">
      <c r="A25" s="29" t="s">
        <v>215</v>
      </c>
      <c r="B25" s="29" t="s">
        <v>135</v>
      </c>
      <c r="C25" s="29" t="s">
        <v>166</v>
      </c>
      <c r="D25" s="29" t="s">
        <v>165</v>
      </c>
    </row>
    <row r="26" spans="1:14" x14ac:dyDescent="0.2">
      <c r="A26" s="29" t="s">
        <v>418</v>
      </c>
      <c r="B26" s="29" t="s">
        <v>8</v>
      </c>
      <c r="C26" s="29" t="s">
        <v>7</v>
      </c>
      <c r="D26" s="29" t="s">
        <v>6</v>
      </c>
    </row>
    <row r="27" spans="1:14" x14ac:dyDescent="0.2">
      <c r="A27" s="29" t="s">
        <v>418</v>
      </c>
      <c r="B27" s="29" t="s">
        <v>74</v>
      </c>
      <c r="C27" s="29" t="s">
        <v>126</v>
      </c>
      <c r="D27" s="29" t="s">
        <v>125</v>
      </c>
    </row>
    <row r="28" spans="1:14" x14ac:dyDescent="0.2">
      <c r="A28" s="29" t="s">
        <v>417</v>
      </c>
      <c r="B28" s="29" t="s">
        <v>74</v>
      </c>
      <c r="C28" s="29" t="s">
        <v>397</v>
      </c>
      <c r="D28" s="29" t="s">
        <v>396</v>
      </c>
    </row>
    <row r="29" spans="1:14" x14ac:dyDescent="0.2">
      <c r="A29" s="29" t="s">
        <v>144</v>
      </c>
      <c r="B29" s="29" t="s">
        <v>74</v>
      </c>
      <c r="C29" s="29" t="s">
        <v>318</v>
      </c>
      <c r="D29" s="29" t="s">
        <v>317</v>
      </c>
    </row>
    <row r="30" spans="1:14" x14ac:dyDescent="0.2">
      <c r="A30" s="29" t="s">
        <v>416</v>
      </c>
      <c r="B30" s="29" t="s">
        <v>132</v>
      </c>
      <c r="C30" s="29" t="s">
        <v>415</v>
      </c>
      <c r="D30" s="29" t="s">
        <v>414</v>
      </c>
    </row>
    <row r="31" spans="1:14" x14ac:dyDescent="0.2">
      <c r="A31" s="29" t="s">
        <v>31</v>
      </c>
      <c r="B31" s="29" t="s">
        <v>8</v>
      </c>
      <c r="C31" s="29" t="s">
        <v>22</v>
      </c>
      <c r="D31" s="29" t="s">
        <v>21</v>
      </c>
    </row>
    <row r="32" spans="1:14" x14ac:dyDescent="0.2">
      <c r="A32" s="29" t="s">
        <v>31</v>
      </c>
      <c r="B32" s="29" t="s">
        <v>8</v>
      </c>
      <c r="C32" s="29" t="s">
        <v>30</v>
      </c>
      <c r="D32" s="29" t="s">
        <v>29</v>
      </c>
    </row>
    <row r="33" spans="1:4" x14ac:dyDescent="0.2">
      <c r="A33" s="29" t="s">
        <v>413</v>
      </c>
      <c r="B33" s="29" t="s">
        <v>194</v>
      </c>
      <c r="C33" s="29" t="s">
        <v>331</v>
      </c>
      <c r="D33" s="29" t="s">
        <v>167</v>
      </c>
    </row>
    <row r="34" spans="1:4" x14ac:dyDescent="0.2">
      <c r="A34" s="29" t="s">
        <v>413</v>
      </c>
      <c r="B34" s="29" t="s">
        <v>194</v>
      </c>
      <c r="C34" s="29" t="s">
        <v>289</v>
      </c>
      <c r="D34" s="29" t="s">
        <v>193</v>
      </c>
    </row>
    <row r="35" spans="1:4" x14ac:dyDescent="0.2">
      <c r="A35" s="29" t="s">
        <v>66</v>
      </c>
      <c r="B35" s="29" t="s">
        <v>74</v>
      </c>
      <c r="C35" s="29" t="s">
        <v>412</v>
      </c>
      <c r="D35" s="29" t="s">
        <v>82</v>
      </c>
    </row>
    <row r="36" spans="1:4" x14ac:dyDescent="0.2">
      <c r="A36" s="29" t="s">
        <v>66</v>
      </c>
      <c r="B36" s="29" t="s">
        <v>74</v>
      </c>
      <c r="C36" s="29" t="s">
        <v>341</v>
      </c>
      <c r="D36" s="29" t="s">
        <v>340</v>
      </c>
    </row>
    <row r="37" spans="1:4" x14ac:dyDescent="0.2">
      <c r="A37" s="29" t="s">
        <v>108</v>
      </c>
      <c r="B37" s="29" t="s">
        <v>74</v>
      </c>
      <c r="C37" s="29" t="s">
        <v>343</v>
      </c>
      <c r="D37" s="29" t="s">
        <v>107</v>
      </c>
    </row>
    <row r="38" spans="1:4" x14ac:dyDescent="0.2">
      <c r="A38" s="29" t="s">
        <v>71</v>
      </c>
      <c r="B38" s="29" t="s">
        <v>58</v>
      </c>
      <c r="C38" s="29" t="s">
        <v>61</v>
      </c>
      <c r="D38" s="29" t="s">
        <v>60</v>
      </c>
    </row>
    <row r="39" spans="1:4" x14ac:dyDescent="0.2">
      <c r="A39" s="29" t="s">
        <v>71</v>
      </c>
      <c r="B39" s="29" t="s">
        <v>104</v>
      </c>
      <c r="C39" s="29" t="s">
        <v>103</v>
      </c>
      <c r="D39" s="29" t="s">
        <v>102</v>
      </c>
    </row>
    <row r="40" spans="1:4" x14ac:dyDescent="0.2">
      <c r="A40" s="29" t="s">
        <v>71</v>
      </c>
      <c r="B40" s="29" t="s">
        <v>194</v>
      </c>
      <c r="C40" s="29" t="s">
        <v>112</v>
      </c>
      <c r="D40" s="29" t="s">
        <v>111</v>
      </c>
    </row>
    <row r="41" spans="1:4" x14ac:dyDescent="0.2">
      <c r="A41" s="29" t="s">
        <v>71</v>
      </c>
      <c r="B41" s="29" t="s">
        <v>74</v>
      </c>
      <c r="C41" s="29" t="s">
        <v>341</v>
      </c>
      <c r="D41" s="29" t="s">
        <v>340</v>
      </c>
    </row>
    <row r="42" spans="1:4" x14ac:dyDescent="0.2">
      <c r="A42" s="29" t="s">
        <v>71</v>
      </c>
      <c r="B42" s="29" t="s">
        <v>58</v>
      </c>
      <c r="C42" s="29" t="s">
        <v>292</v>
      </c>
      <c r="D42" s="29" t="s">
        <v>291</v>
      </c>
    </row>
    <row r="43" spans="1:4" x14ac:dyDescent="0.2">
      <c r="A43" s="29" t="s">
        <v>71</v>
      </c>
      <c r="B43" s="29" t="s">
        <v>74</v>
      </c>
      <c r="C43" s="29" t="s">
        <v>405</v>
      </c>
      <c r="D43" s="29" t="s">
        <v>175</v>
      </c>
    </row>
    <row r="44" spans="1:4" x14ac:dyDescent="0.2">
      <c r="A44" s="29" t="s">
        <v>176</v>
      </c>
      <c r="B44" s="29" t="s">
        <v>74</v>
      </c>
      <c r="C44" s="29" t="s">
        <v>89</v>
      </c>
      <c r="D44" s="29" t="s">
        <v>88</v>
      </c>
    </row>
    <row r="45" spans="1:4" x14ac:dyDescent="0.2">
      <c r="A45" s="29" t="s">
        <v>176</v>
      </c>
      <c r="B45" s="29" t="s">
        <v>74</v>
      </c>
      <c r="C45" s="29" t="s">
        <v>411</v>
      </c>
      <c r="D45" s="29" t="s">
        <v>410</v>
      </c>
    </row>
    <row r="46" spans="1:4" x14ac:dyDescent="0.2">
      <c r="A46" s="29" t="s">
        <v>176</v>
      </c>
      <c r="B46" s="29" t="s">
        <v>74</v>
      </c>
      <c r="C46" s="29" t="s">
        <v>409</v>
      </c>
      <c r="D46" s="29" t="s">
        <v>99</v>
      </c>
    </row>
    <row r="47" spans="1:4" x14ac:dyDescent="0.2">
      <c r="A47" s="29" t="s">
        <v>176</v>
      </c>
      <c r="B47" s="29" t="s">
        <v>74</v>
      </c>
      <c r="C47" s="29" t="s">
        <v>341</v>
      </c>
      <c r="D47" s="29" t="s">
        <v>340</v>
      </c>
    </row>
    <row r="48" spans="1:4" x14ac:dyDescent="0.2">
      <c r="A48" s="29" t="s">
        <v>176</v>
      </c>
      <c r="B48" s="29" t="s">
        <v>74</v>
      </c>
      <c r="C48" s="29" t="s">
        <v>326</v>
      </c>
      <c r="D48" s="29" t="s">
        <v>325</v>
      </c>
    </row>
    <row r="49" spans="1:4" x14ac:dyDescent="0.2">
      <c r="A49" s="29" t="s">
        <v>176</v>
      </c>
      <c r="B49" s="29" t="s">
        <v>74</v>
      </c>
      <c r="C49" s="29" t="s">
        <v>119</v>
      </c>
      <c r="D49" s="29" t="s">
        <v>118</v>
      </c>
    </row>
    <row r="50" spans="1:4" x14ac:dyDescent="0.2">
      <c r="A50" s="29" t="s">
        <v>176</v>
      </c>
      <c r="B50" s="29" t="s">
        <v>74</v>
      </c>
      <c r="C50" s="29" t="s">
        <v>130</v>
      </c>
      <c r="D50" s="29" t="s">
        <v>129</v>
      </c>
    </row>
    <row r="51" spans="1:4" x14ac:dyDescent="0.2">
      <c r="A51" s="29" t="s">
        <v>176</v>
      </c>
      <c r="B51" s="29" t="s">
        <v>74</v>
      </c>
      <c r="C51" s="29" t="s">
        <v>405</v>
      </c>
      <c r="D51" s="29" t="s">
        <v>175</v>
      </c>
    </row>
    <row r="52" spans="1:4" x14ac:dyDescent="0.2">
      <c r="A52" s="29" t="s">
        <v>124</v>
      </c>
      <c r="B52" s="29" t="s">
        <v>74</v>
      </c>
      <c r="C52" s="29" t="s">
        <v>78</v>
      </c>
      <c r="D52" s="29" t="s">
        <v>77</v>
      </c>
    </row>
    <row r="53" spans="1:4" x14ac:dyDescent="0.2">
      <c r="A53" s="29" t="s">
        <v>124</v>
      </c>
      <c r="B53" s="29" t="s">
        <v>74</v>
      </c>
      <c r="C53" s="29" t="s">
        <v>395</v>
      </c>
      <c r="D53" s="29" t="s">
        <v>394</v>
      </c>
    </row>
    <row r="54" spans="1:4" x14ac:dyDescent="0.2">
      <c r="A54" s="29" t="s">
        <v>124</v>
      </c>
      <c r="B54" s="29" t="s">
        <v>104</v>
      </c>
      <c r="C54" s="29" t="s">
        <v>103</v>
      </c>
      <c r="D54" s="29" t="s">
        <v>102</v>
      </c>
    </row>
    <row r="55" spans="1:4" x14ac:dyDescent="0.2">
      <c r="A55" s="29" t="s">
        <v>408</v>
      </c>
      <c r="B55" s="29" t="s">
        <v>74</v>
      </c>
      <c r="C55" s="29" t="s">
        <v>407</v>
      </c>
      <c r="D55" s="29" t="s">
        <v>406</v>
      </c>
    </row>
    <row r="56" spans="1:4" x14ac:dyDescent="0.2">
      <c r="A56" s="29" t="s">
        <v>177</v>
      </c>
      <c r="B56" s="29" t="s">
        <v>74</v>
      </c>
      <c r="C56" s="29" t="s">
        <v>343</v>
      </c>
      <c r="D56" s="29" t="s">
        <v>107</v>
      </c>
    </row>
    <row r="57" spans="1:4" x14ac:dyDescent="0.2">
      <c r="A57" s="29" t="s">
        <v>177</v>
      </c>
      <c r="B57" s="29" t="s">
        <v>74</v>
      </c>
      <c r="C57" s="29" t="s">
        <v>326</v>
      </c>
      <c r="D57" s="29" t="s">
        <v>325</v>
      </c>
    </row>
    <row r="58" spans="1:4" x14ac:dyDescent="0.2">
      <c r="A58" s="29" t="s">
        <v>177</v>
      </c>
      <c r="B58" s="29" t="s">
        <v>74</v>
      </c>
      <c r="C58" s="29" t="s">
        <v>405</v>
      </c>
      <c r="D58" s="29" t="s">
        <v>175</v>
      </c>
    </row>
    <row r="59" spans="1:4" x14ac:dyDescent="0.2">
      <c r="A59" s="29" t="s">
        <v>404</v>
      </c>
      <c r="B59" s="29" t="s">
        <v>74</v>
      </c>
      <c r="C59" s="29" t="s">
        <v>341</v>
      </c>
      <c r="D59" s="29" t="s">
        <v>340</v>
      </c>
    </row>
    <row r="60" spans="1:4" x14ac:dyDescent="0.2">
      <c r="A60" s="29" t="s">
        <v>184</v>
      </c>
      <c r="B60" s="29" t="s">
        <v>132</v>
      </c>
      <c r="C60" s="29" t="s">
        <v>147</v>
      </c>
      <c r="D60" s="29" t="s">
        <v>146</v>
      </c>
    </row>
    <row r="61" spans="1:4" x14ac:dyDescent="0.2">
      <c r="A61" s="29" t="s">
        <v>184</v>
      </c>
      <c r="B61" s="29" t="s">
        <v>132</v>
      </c>
      <c r="C61" s="29" t="s">
        <v>182</v>
      </c>
      <c r="D61" s="29" t="s">
        <v>181</v>
      </c>
    </row>
    <row r="62" spans="1:4" x14ac:dyDescent="0.2">
      <c r="A62" s="29" t="s">
        <v>155</v>
      </c>
      <c r="B62" s="29" t="s">
        <v>74</v>
      </c>
      <c r="C62" s="29" t="s">
        <v>397</v>
      </c>
      <c r="D62" s="29" t="s">
        <v>396</v>
      </c>
    </row>
    <row r="63" spans="1:4" x14ac:dyDescent="0.2">
      <c r="A63" s="29" t="s">
        <v>213</v>
      </c>
      <c r="B63" s="29" t="s">
        <v>135</v>
      </c>
      <c r="C63" s="29" t="s">
        <v>403</v>
      </c>
      <c r="D63" s="29" t="s">
        <v>148</v>
      </c>
    </row>
    <row r="64" spans="1:4" x14ac:dyDescent="0.2">
      <c r="A64" s="29" t="s">
        <v>137</v>
      </c>
      <c r="B64" s="29" t="s">
        <v>135</v>
      </c>
      <c r="C64" s="29" t="s">
        <v>346</v>
      </c>
      <c r="D64" s="29" t="s">
        <v>159</v>
      </c>
    </row>
    <row r="65" spans="1:4" x14ac:dyDescent="0.2">
      <c r="A65" s="29" t="s">
        <v>155</v>
      </c>
      <c r="B65" s="29" t="s">
        <v>132</v>
      </c>
      <c r="C65" s="29" t="s">
        <v>182</v>
      </c>
      <c r="D65" s="29" t="s">
        <v>181</v>
      </c>
    </row>
    <row r="66" spans="1:4" x14ac:dyDescent="0.2">
      <c r="A66" s="29" t="s">
        <v>137</v>
      </c>
      <c r="B66" s="29" t="s">
        <v>151</v>
      </c>
      <c r="C66" s="29" t="s">
        <v>200</v>
      </c>
      <c r="D66" s="29" t="s">
        <v>199</v>
      </c>
    </row>
    <row r="67" spans="1:4" x14ac:dyDescent="0.2">
      <c r="A67" s="29" t="s">
        <v>216</v>
      </c>
      <c r="B67" s="29" t="s">
        <v>132</v>
      </c>
      <c r="C67" s="29" t="s">
        <v>402</v>
      </c>
      <c r="D67" s="29" t="s">
        <v>401</v>
      </c>
    </row>
    <row r="68" spans="1:4" x14ac:dyDescent="0.2">
      <c r="A68" s="29" t="s">
        <v>162</v>
      </c>
      <c r="B68" s="29" t="s">
        <v>132</v>
      </c>
      <c r="C68" s="29" t="s">
        <v>161</v>
      </c>
      <c r="D68" s="29" t="s">
        <v>160</v>
      </c>
    </row>
    <row r="69" spans="1:4" x14ac:dyDescent="0.2">
      <c r="A69" s="29" t="s">
        <v>162</v>
      </c>
      <c r="B69" s="29" t="s">
        <v>135</v>
      </c>
      <c r="C69" s="29" t="s">
        <v>164</v>
      </c>
      <c r="D69" s="29" t="s">
        <v>163</v>
      </c>
    </row>
    <row r="70" spans="1:4" x14ac:dyDescent="0.2">
      <c r="A70" s="29" t="s">
        <v>162</v>
      </c>
      <c r="B70" s="29" t="s">
        <v>132</v>
      </c>
      <c r="C70" s="29" t="s">
        <v>173</v>
      </c>
      <c r="D70" s="29" t="s">
        <v>172</v>
      </c>
    </row>
    <row r="71" spans="1:4" x14ac:dyDescent="0.2">
      <c r="A71" s="29" t="s">
        <v>213</v>
      </c>
      <c r="B71" s="29" t="s">
        <v>170</v>
      </c>
      <c r="C71" s="29" t="s">
        <v>209</v>
      </c>
      <c r="D71" s="29" t="s">
        <v>208</v>
      </c>
    </row>
    <row r="72" spans="1:4" x14ac:dyDescent="0.2">
      <c r="A72" s="29" t="s">
        <v>162</v>
      </c>
      <c r="B72" s="29" t="s">
        <v>132</v>
      </c>
      <c r="C72" s="29" t="s">
        <v>211</v>
      </c>
      <c r="D72" s="29" t="s">
        <v>210</v>
      </c>
    </row>
    <row r="73" spans="1:4" x14ac:dyDescent="0.2">
      <c r="A73" s="29" t="s">
        <v>141</v>
      </c>
      <c r="B73" s="29" t="s">
        <v>135</v>
      </c>
      <c r="C73" s="29" t="s">
        <v>140</v>
      </c>
      <c r="D73" s="29" t="s">
        <v>139</v>
      </c>
    </row>
    <row r="74" spans="1:4" x14ac:dyDescent="0.2">
      <c r="A74" s="29" t="s">
        <v>138</v>
      </c>
      <c r="B74" s="29" t="s">
        <v>132</v>
      </c>
      <c r="C74" s="29" t="s">
        <v>147</v>
      </c>
      <c r="D74" s="29" t="s">
        <v>146</v>
      </c>
    </row>
    <row r="75" spans="1:4" x14ac:dyDescent="0.2">
      <c r="A75" s="29" t="s">
        <v>138</v>
      </c>
      <c r="B75" s="29" t="s">
        <v>132</v>
      </c>
      <c r="C75" s="29" t="s">
        <v>187</v>
      </c>
      <c r="D75" s="29" t="s">
        <v>186</v>
      </c>
    </row>
    <row r="76" spans="1:4" x14ac:dyDescent="0.2">
      <c r="A76" s="29" t="s">
        <v>138</v>
      </c>
      <c r="B76" s="29" t="s">
        <v>132</v>
      </c>
      <c r="C76" s="29" t="s">
        <v>400</v>
      </c>
      <c r="D76" s="29" t="s">
        <v>191</v>
      </c>
    </row>
    <row r="77" spans="1:4" x14ac:dyDescent="0.2">
      <c r="A77" s="29" t="s">
        <v>158</v>
      </c>
      <c r="B77" s="29" t="s">
        <v>132</v>
      </c>
      <c r="C77" s="29" t="s">
        <v>399</v>
      </c>
      <c r="D77" s="29" t="s">
        <v>192</v>
      </c>
    </row>
    <row r="78" spans="1:4" x14ac:dyDescent="0.2">
      <c r="A78" s="29" t="s">
        <v>138</v>
      </c>
      <c r="B78" s="29" t="s">
        <v>132</v>
      </c>
      <c r="C78" s="29" t="s">
        <v>211</v>
      </c>
      <c r="D78" s="29" t="s">
        <v>210</v>
      </c>
    </row>
    <row r="79" spans="1:4" x14ac:dyDescent="0.2">
      <c r="A79" s="29" t="s">
        <v>145</v>
      </c>
      <c r="B79" s="29" t="s">
        <v>151</v>
      </c>
      <c r="C79" s="29" t="s">
        <v>157</v>
      </c>
      <c r="D79" s="29" t="s">
        <v>156</v>
      </c>
    </row>
    <row r="80" spans="1:4" x14ac:dyDescent="0.2">
      <c r="A80" s="29" t="s">
        <v>145</v>
      </c>
      <c r="B80" s="29" t="s">
        <v>135</v>
      </c>
      <c r="C80" s="29" t="s">
        <v>189</v>
      </c>
      <c r="D80" s="29" t="s">
        <v>188</v>
      </c>
    </row>
    <row r="81" spans="1:4" x14ac:dyDescent="0.2">
      <c r="A81" s="29" t="s">
        <v>398</v>
      </c>
      <c r="B81" s="29" t="s">
        <v>74</v>
      </c>
      <c r="C81" s="29" t="s">
        <v>326</v>
      </c>
      <c r="D81" s="29" t="s">
        <v>325</v>
      </c>
    </row>
    <row r="82" spans="1:4" x14ac:dyDescent="0.2">
      <c r="A82" s="29" t="s">
        <v>106</v>
      </c>
      <c r="B82" s="29" t="s">
        <v>74</v>
      </c>
      <c r="C82" s="29" t="s">
        <v>397</v>
      </c>
      <c r="D82" s="29" t="s">
        <v>396</v>
      </c>
    </row>
    <row r="83" spans="1:4" x14ac:dyDescent="0.2">
      <c r="A83" s="29" t="s">
        <v>106</v>
      </c>
      <c r="B83" s="29" t="s">
        <v>74</v>
      </c>
      <c r="C83" s="29" t="s">
        <v>395</v>
      </c>
      <c r="D83" s="29" t="s">
        <v>394</v>
      </c>
    </row>
    <row r="84" spans="1:4" x14ac:dyDescent="0.2">
      <c r="A84" s="29" t="s">
        <v>94</v>
      </c>
      <c r="B84" s="29" t="s">
        <v>74</v>
      </c>
      <c r="C84" s="29" t="s">
        <v>395</v>
      </c>
      <c r="D84" s="29" t="s">
        <v>394</v>
      </c>
    </row>
    <row r="85" spans="1:4" x14ac:dyDescent="0.2">
      <c r="A85" s="29" t="s">
        <v>393</v>
      </c>
      <c r="B85" s="29" t="s">
        <v>74</v>
      </c>
      <c r="C85" s="29" t="s">
        <v>81</v>
      </c>
      <c r="D85" s="29" t="s">
        <v>80</v>
      </c>
    </row>
    <row r="86" spans="1:4" x14ac:dyDescent="0.2">
      <c r="A86" s="29" t="s">
        <v>85</v>
      </c>
      <c r="B86" s="29" t="s">
        <v>74</v>
      </c>
      <c r="C86" s="29" t="s">
        <v>370</v>
      </c>
      <c r="D86" s="29" t="s">
        <v>369</v>
      </c>
    </row>
    <row r="87" spans="1:4" x14ac:dyDescent="0.2">
      <c r="A87" s="29" t="s">
        <v>85</v>
      </c>
      <c r="B87" s="29" t="s">
        <v>74</v>
      </c>
      <c r="C87" s="29" t="s">
        <v>368</v>
      </c>
      <c r="D87" s="29" t="s">
        <v>367</v>
      </c>
    </row>
    <row r="88" spans="1:4" x14ac:dyDescent="0.2">
      <c r="A88" s="29" t="s">
        <v>85</v>
      </c>
      <c r="B88" s="29" t="s">
        <v>74</v>
      </c>
      <c r="C88" s="29" t="s">
        <v>392</v>
      </c>
      <c r="D88" s="29" t="s">
        <v>391</v>
      </c>
    </row>
    <row r="89" spans="1:4" x14ac:dyDescent="0.2">
      <c r="A89" s="29" t="s">
        <v>85</v>
      </c>
      <c r="B89" s="29" t="s">
        <v>74</v>
      </c>
      <c r="C89" s="29" t="s">
        <v>84</v>
      </c>
      <c r="D89" s="29" t="s">
        <v>83</v>
      </c>
    </row>
    <row r="90" spans="1:4" x14ac:dyDescent="0.2">
      <c r="A90" s="29" t="s">
        <v>85</v>
      </c>
      <c r="B90" s="29" t="s">
        <v>74</v>
      </c>
      <c r="C90" s="29" t="s">
        <v>87</v>
      </c>
      <c r="D90" s="29" t="s">
        <v>86</v>
      </c>
    </row>
    <row r="91" spans="1:4" x14ac:dyDescent="0.2">
      <c r="A91" s="29" t="s">
        <v>85</v>
      </c>
      <c r="B91" s="29" t="s">
        <v>104</v>
      </c>
      <c r="C91" s="29" t="s">
        <v>296</v>
      </c>
      <c r="D91" s="29" t="s">
        <v>295</v>
      </c>
    </row>
    <row r="92" spans="1:4" x14ac:dyDescent="0.2">
      <c r="A92" s="29" t="s">
        <v>85</v>
      </c>
      <c r="B92" s="29" t="s">
        <v>74</v>
      </c>
      <c r="C92" s="29" t="s">
        <v>357</v>
      </c>
      <c r="D92" s="29" t="s">
        <v>356</v>
      </c>
    </row>
    <row r="93" spans="1:4" x14ac:dyDescent="0.2">
      <c r="A93" s="29" t="s">
        <v>68</v>
      </c>
      <c r="B93" s="29" t="s">
        <v>8</v>
      </c>
      <c r="C93" s="29" t="s">
        <v>390</v>
      </c>
      <c r="D93" s="29" t="s">
        <v>13</v>
      </c>
    </row>
    <row r="94" spans="1:4" x14ac:dyDescent="0.2">
      <c r="A94" s="29" t="s">
        <v>68</v>
      </c>
      <c r="B94" s="29" t="s">
        <v>8</v>
      </c>
      <c r="C94" s="29" t="s">
        <v>30</v>
      </c>
      <c r="D94" s="29" t="s">
        <v>29</v>
      </c>
    </row>
    <row r="95" spans="1:4" x14ac:dyDescent="0.2">
      <c r="A95" s="29" t="s">
        <v>68</v>
      </c>
      <c r="B95" s="29" t="s">
        <v>74</v>
      </c>
      <c r="C95" s="29" t="s">
        <v>87</v>
      </c>
      <c r="D95" s="29" t="s">
        <v>86</v>
      </c>
    </row>
    <row r="96" spans="1:4" x14ac:dyDescent="0.2">
      <c r="A96" s="29" t="s">
        <v>51</v>
      </c>
      <c r="B96" s="29" t="s">
        <v>50</v>
      </c>
      <c r="C96" s="29" t="s">
        <v>49</v>
      </c>
      <c r="D96" s="29" t="s">
        <v>48</v>
      </c>
    </row>
    <row r="97" spans="1:13" x14ac:dyDescent="0.2">
      <c r="A97" s="29" t="s">
        <v>51</v>
      </c>
      <c r="B97" s="29" t="s">
        <v>50</v>
      </c>
      <c r="C97" s="29" t="s">
        <v>372</v>
      </c>
      <c r="D97" s="29" t="s">
        <v>371</v>
      </c>
      <c r="H97" s="30"/>
      <c r="I97" s="30"/>
      <c r="J97" s="30"/>
      <c r="K97" s="30"/>
      <c r="L97" s="30"/>
      <c r="M97" s="30"/>
    </row>
    <row r="98" spans="1:13" x14ac:dyDescent="0.2">
      <c r="A98" s="29" t="s">
        <v>51</v>
      </c>
      <c r="B98" s="29" t="s">
        <v>74</v>
      </c>
      <c r="C98" s="29" t="s">
        <v>370</v>
      </c>
      <c r="D98" s="29" t="s">
        <v>369</v>
      </c>
    </row>
    <row r="99" spans="1:13" x14ac:dyDescent="0.2">
      <c r="A99" s="29" t="s">
        <v>51</v>
      </c>
      <c r="B99" s="29" t="s">
        <v>74</v>
      </c>
      <c r="C99" s="29" t="s">
        <v>389</v>
      </c>
      <c r="D99" s="29" t="s">
        <v>388</v>
      </c>
    </row>
    <row r="100" spans="1:13" x14ac:dyDescent="0.2">
      <c r="A100" s="29" t="s">
        <v>51</v>
      </c>
      <c r="B100" s="29" t="s">
        <v>74</v>
      </c>
      <c r="C100" s="29" t="s">
        <v>73</v>
      </c>
      <c r="D100" s="29" t="s">
        <v>72</v>
      </c>
    </row>
    <row r="101" spans="1:13" x14ac:dyDescent="0.2">
      <c r="A101" s="29" t="s">
        <v>51</v>
      </c>
      <c r="B101" s="29" t="s">
        <v>74</v>
      </c>
      <c r="C101" s="29" t="s">
        <v>84</v>
      </c>
      <c r="D101" s="29" t="s">
        <v>83</v>
      </c>
    </row>
    <row r="102" spans="1:13" x14ac:dyDescent="0.2">
      <c r="A102" s="29" t="s">
        <v>51</v>
      </c>
      <c r="B102" s="29" t="s">
        <v>74</v>
      </c>
      <c r="C102" s="29" t="s">
        <v>87</v>
      </c>
      <c r="D102" s="29" t="s">
        <v>86</v>
      </c>
    </row>
    <row r="103" spans="1:13" x14ac:dyDescent="0.2">
      <c r="A103" s="29" t="s">
        <v>51</v>
      </c>
      <c r="B103" s="29" t="s">
        <v>74</v>
      </c>
      <c r="C103" s="29" t="s">
        <v>93</v>
      </c>
      <c r="D103" s="29" t="s">
        <v>92</v>
      </c>
    </row>
    <row r="104" spans="1:13" x14ac:dyDescent="0.2">
      <c r="A104" s="29" t="s">
        <v>51</v>
      </c>
      <c r="B104" s="29" t="s">
        <v>74</v>
      </c>
      <c r="C104" s="29" t="s">
        <v>96</v>
      </c>
      <c r="D104" s="29" t="s">
        <v>95</v>
      </c>
    </row>
    <row r="105" spans="1:13" x14ac:dyDescent="0.2">
      <c r="A105" s="29" t="s">
        <v>51</v>
      </c>
      <c r="B105" s="29" t="s">
        <v>74</v>
      </c>
      <c r="C105" s="29" t="s">
        <v>115</v>
      </c>
      <c r="D105" s="29" t="s">
        <v>114</v>
      </c>
    </row>
    <row r="106" spans="1:13" x14ac:dyDescent="0.2">
      <c r="A106" s="29" t="s">
        <v>51</v>
      </c>
      <c r="B106" s="29" t="s">
        <v>74</v>
      </c>
      <c r="C106" s="29" t="s">
        <v>357</v>
      </c>
      <c r="D106" s="29" t="s">
        <v>356</v>
      </c>
    </row>
    <row r="107" spans="1:13" x14ac:dyDescent="0.2">
      <c r="A107" s="29" t="s">
        <v>11</v>
      </c>
      <c r="B107" s="29" t="s">
        <v>8</v>
      </c>
      <c r="C107" s="29" t="s">
        <v>7</v>
      </c>
      <c r="D107" s="29" t="s">
        <v>6</v>
      </c>
    </row>
    <row r="108" spans="1:13" x14ac:dyDescent="0.2">
      <c r="A108" s="29" t="s">
        <v>11</v>
      </c>
      <c r="B108" s="29" t="s">
        <v>8</v>
      </c>
      <c r="C108" s="29" t="s">
        <v>16</v>
      </c>
      <c r="D108" s="29" t="s">
        <v>15</v>
      </c>
    </row>
    <row r="109" spans="1:13" x14ac:dyDescent="0.2">
      <c r="A109" s="29" t="s">
        <v>11</v>
      </c>
      <c r="B109" s="29" t="s">
        <v>8</v>
      </c>
      <c r="C109" s="29" t="s">
        <v>18</v>
      </c>
      <c r="D109" s="29" t="s">
        <v>17</v>
      </c>
    </row>
    <row r="110" spans="1:13" x14ac:dyDescent="0.2">
      <c r="A110" s="29" t="s">
        <v>11</v>
      </c>
      <c r="B110" s="29" t="s">
        <v>8</v>
      </c>
      <c r="C110" s="29" t="s">
        <v>387</v>
      </c>
      <c r="D110" s="29" t="s">
        <v>23</v>
      </c>
    </row>
    <row r="111" spans="1:13" x14ac:dyDescent="0.2">
      <c r="A111" s="29" t="s">
        <v>11</v>
      </c>
      <c r="B111" s="29" t="s">
        <v>8</v>
      </c>
      <c r="C111" s="29" t="s">
        <v>386</v>
      </c>
      <c r="D111" s="29" t="s">
        <v>385</v>
      </c>
    </row>
    <row r="112" spans="1:13" x14ac:dyDescent="0.2">
      <c r="A112" s="29" t="s">
        <v>11</v>
      </c>
      <c r="B112" s="29" t="s">
        <v>8</v>
      </c>
      <c r="C112" s="29" t="s">
        <v>35</v>
      </c>
      <c r="D112" s="29" t="s">
        <v>34</v>
      </c>
    </row>
    <row r="113" spans="1:4" x14ac:dyDescent="0.2">
      <c r="A113" s="29" t="s">
        <v>11</v>
      </c>
      <c r="B113" s="29" t="s">
        <v>8</v>
      </c>
      <c r="C113" s="29" t="s">
        <v>384</v>
      </c>
      <c r="D113" s="29" t="s">
        <v>383</v>
      </c>
    </row>
    <row r="114" spans="1:4" x14ac:dyDescent="0.2">
      <c r="A114" s="29" t="s">
        <v>11</v>
      </c>
      <c r="B114" s="29" t="s">
        <v>8</v>
      </c>
      <c r="C114" s="29" t="s">
        <v>382</v>
      </c>
      <c r="D114" s="29" t="s">
        <v>381</v>
      </c>
    </row>
    <row r="115" spans="1:4" x14ac:dyDescent="0.2">
      <c r="A115" s="29" t="s">
        <v>11</v>
      </c>
      <c r="B115" s="29" t="s">
        <v>8</v>
      </c>
      <c r="C115" s="29" t="s">
        <v>380</v>
      </c>
      <c r="D115" s="29" t="s">
        <v>37</v>
      </c>
    </row>
    <row r="116" spans="1:4" x14ac:dyDescent="0.2">
      <c r="A116" s="29" t="s">
        <v>11</v>
      </c>
      <c r="B116" s="29" t="s">
        <v>8</v>
      </c>
      <c r="C116" s="29" t="s">
        <v>41</v>
      </c>
      <c r="D116" s="29" t="s">
        <v>40</v>
      </c>
    </row>
    <row r="117" spans="1:4" x14ac:dyDescent="0.2">
      <c r="A117" s="29" t="s">
        <v>11</v>
      </c>
      <c r="B117" s="29" t="s">
        <v>8</v>
      </c>
      <c r="C117" s="29" t="s">
        <v>379</v>
      </c>
      <c r="D117" s="29" t="s">
        <v>42</v>
      </c>
    </row>
    <row r="118" spans="1:4" x14ac:dyDescent="0.2">
      <c r="A118" s="29" t="s">
        <v>11</v>
      </c>
      <c r="B118" s="29" t="s">
        <v>8</v>
      </c>
      <c r="C118" s="29" t="s">
        <v>44</v>
      </c>
      <c r="D118" s="29" t="s">
        <v>43</v>
      </c>
    </row>
    <row r="119" spans="1:4" x14ac:dyDescent="0.2">
      <c r="A119" s="29" t="s">
        <v>11</v>
      </c>
      <c r="B119" s="29" t="s">
        <v>8</v>
      </c>
      <c r="C119" s="29" t="s">
        <v>47</v>
      </c>
      <c r="D119" s="29" t="s">
        <v>46</v>
      </c>
    </row>
    <row r="120" spans="1:4" x14ac:dyDescent="0.2">
      <c r="A120" s="29" t="s">
        <v>11</v>
      </c>
      <c r="B120" s="29" t="s">
        <v>8</v>
      </c>
      <c r="C120" s="29" t="s">
        <v>53</v>
      </c>
      <c r="D120" s="29" t="s">
        <v>52</v>
      </c>
    </row>
    <row r="121" spans="1:4" x14ac:dyDescent="0.2">
      <c r="A121" s="29" t="s">
        <v>11</v>
      </c>
      <c r="B121" s="29" t="s">
        <v>74</v>
      </c>
      <c r="C121" s="29" t="s">
        <v>378</v>
      </c>
      <c r="D121" s="29" t="s">
        <v>377</v>
      </c>
    </row>
    <row r="122" spans="1:4" x14ac:dyDescent="0.2">
      <c r="A122" s="29" t="s">
        <v>14</v>
      </c>
      <c r="B122" s="29" t="s">
        <v>69</v>
      </c>
      <c r="C122" s="29" t="s">
        <v>376</v>
      </c>
      <c r="D122" s="29" t="s">
        <v>375</v>
      </c>
    </row>
    <row r="123" spans="1:4" x14ac:dyDescent="0.2">
      <c r="A123" s="29" t="s">
        <v>14</v>
      </c>
      <c r="B123" s="29" t="s">
        <v>8</v>
      </c>
      <c r="C123" s="29" t="s">
        <v>374</v>
      </c>
      <c r="D123" s="29" t="s">
        <v>373</v>
      </c>
    </row>
    <row r="124" spans="1:4" x14ac:dyDescent="0.2">
      <c r="A124" s="29" t="s">
        <v>14</v>
      </c>
      <c r="B124" s="29" t="s">
        <v>50</v>
      </c>
      <c r="C124" s="29" t="s">
        <v>372</v>
      </c>
      <c r="D124" s="29" t="s">
        <v>371</v>
      </c>
    </row>
    <row r="125" spans="1:4" x14ac:dyDescent="0.2">
      <c r="A125" s="29" t="s">
        <v>14</v>
      </c>
      <c r="B125" s="29" t="s">
        <v>58</v>
      </c>
      <c r="C125" s="29" t="s">
        <v>313</v>
      </c>
      <c r="D125" s="29" t="s">
        <v>63</v>
      </c>
    </row>
    <row r="126" spans="1:4" x14ac:dyDescent="0.2">
      <c r="A126" s="29" t="s">
        <v>14</v>
      </c>
      <c r="B126" s="29" t="s">
        <v>74</v>
      </c>
      <c r="C126" s="29" t="s">
        <v>370</v>
      </c>
      <c r="D126" s="29" t="s">
        <v>369</v>
      </c>
    </row>
    <row r="127" spans="1:4" x14ac:dyDescent="0.2">
      <c r="A127" s="29" t="s">
        <v>14</v>
      </c>
      <c r="B127" s="29" t="s">
        <v>74</v>
      </c>
      <c r="C127" s="29" t="s">
        <v>368</v>
      </c>
      <c r="D127" s="29" t="s">
        <v>367</v>
      </c>
    </row>
    <row r="128" spans="1:4" x14ac:dyDescent="0.2">
      <c r="A128" s="29" t="s">
        <v>14</v>
      </c>
      <c r="B128" s="29" t="s">
        <v>74</v>
      </c>
      <c r="C128" s="29" t="s">
        <v>84</v>
      </c>
      <c r="D128" s="29" t="s">
        <v>83</v>
      </c>
    </row>
    <row r="129" spans="1:4" x14ac:dyDescent="0.2">
      <c r="A129" s="29" t="s">
        <v>14</v>
      </c>
      <c r="B129" s="29" t="s">
        <v>74</v>
      </c>
      <c r="C129" s="29" t="s">
        <v>87</v>
      </c>
      <c r="D129" s="29" t="s">
        <v>86</v>
      </c>
    </row>
    <row r="130" spans="1:4" x14ac:dyDescent="0.2">
      <c r="A130" s="29" t="s">
        <v>14</v>
      </c>
      <c r="B130" s="29" t="s">
        <v>74</v>
      </c>
      <c r="C130" s="29" t="s">
        <v>93</v>
      </c>
      <c r="D130" s="29" t="s">
        <v>92</v>
      </c>
    </row>
    <row r="131" spans="1:4" x14ac:dyDescent="0.2">
      <c r="A131" s="29" t="s">
        <v>14</v>
      </c>
      <c r="B131" s="29" t="s">
        <v>74</v>
      </c>
      <c r="C131" s="29" t="s">
        <v>366</v>
      </c>
      <c r="D131" s="29" t="s">
        <v>100</v>
      </c>
    </row>
    <row r="132" spans="1:4" x14ac:dyDescent="0.2">
      <c r="A132" s="29" t="s">
        <v>14</v>
      </c>
      <c r="B132" s="29" t="s">
        <v>74</v>
      </c>
      <c r="C132" s="29" t="s">
        <v>110</v>
      </c>
      <c r="D132" s="29" t="s">
        <v>109</v>
      </c>
    </row>
    <row r="133" spans="1:4" x14ac:dyDescent="0.2">
      <c r="A133" s="29" t="s">
        <v>14</v>
      </c>
      <c r="B133" s="29" t="s">
        <v>74</v>
      </c>
      <c r="C133" s="29" t="s">
        <v>362</v>
      </c>
      <c r="D133" s="29" t="s">
        <v>113</v>
      </c>
    </row>
    <row r="134" spans="1:4" x14ac:dyDescent="0.2">
      <c r="A134" s="29" t="s">
        <v>14</v>
      </c>
      <c r="B134" s="29" t="s">
        <v>74</v>
      </c>
      <c r="C134" s="29" t="s">
        <v>115</v>
      </c>
      <c r="D134" s="29" t="s">
        <v>114</v>
      </c>
    </row>
    <row r="135" spans="1:4" x14ac:dyDescent="0.2">
      <c r="A135" s="29" t="s">
        <v>14</v>
      </c>
      <c r="B135" s="29" t="s">
        <v>74</v>
      </c>
      <c r="C135" s="29" t="s">
        <v>357</v>
      </c>
      <c r="D135" s="29" t="s">
        <v>356</v>
      </c>
    </row>
    <row r="136" spans="1:4" x14ac:dyDescent="0.2">
      <c r="A136" s="29" t="s">
        <v>14</v>
      </c>
      <c r="B136" s="29" t="s">
        <v>74</v>
      </c>
      <c r="C136" s="29" t="s">
        <v>320</v>
      </c>
      <c r="D136" s="29" t="s">
        <v>319</v>
      </c>
    </row>
    <row r="137" spans="1:4" x14ac:dyDescent="0.2">
      <c r="A137" s="29" t="s">
        <v>45</v>
      </c>
      <c r="B137" s="29" t="s">
        <v>8</v>
      </c>
      <c r="C137" s="29" t="s">
        <v>53</v>
      </c>
      <c r="D137" s="29" t="s">
        <v>52</v>
      </c>
    </row>
    <row r="138" spans="1:4" x14ac:dyDescent="0.2">
      <c r="A138" s="29" t="s">
        <v>45</v>
      </c>
      <c r="B138" s="29" t="s">
        <v>74</v>
      </c>
      <c r="C138" s="29" t="s">
        <v>362</v>
      </c>
      <c r="D138" s="29" t="s">
        <v>113</v>
      </c>
    </row>
    <row r="139" spans="1:4" x14ac:dyDescent="0.2">
      <c r="A139" s="29" t="s">
        <v>45</v>
      </c>
      <c r="B139" s="29" t="s">
        <v>69</v>
      </c>
      <c r="C139" s="29" t="s">
        <v>316</v>
      </c>
      <c r="D139" s="29" t="s">
        <v>196</v>
      </c>
    </row>
    <row r="140" spans="1:4" x14ac:dyDescent="0.2">
      <c r="A140" s="29" t="s">
        <v>101</v>
      </c>
      <c r="B140" s="29" t="s">
        <v>8</v>
      </c>
      <c r="C140" s="29" t="s">
        <v>20</v>
      </c>
      <c r="D140" s="29" t="s">
        <v>19</v>
      </c>
    </row>
    <row r="141" spans="1:4" x14ac:dyDescent="0.2">
      <c r="A141" s="29" t="s">
        <v>101</v>
      </c>
      <c r="B141" s="29" t="s">
        <v>8</v>
      </c>
      <c r="C141" s="29" t="s">
        <v>25</v>
      </c>
      <c r="D141" s="29" t="s">
        <v>24</v>
      </c>
    </row>
    <row r="142" spans="1:4" x14ac:dyDescent="0.2">
      <c r="A142" s="29" t="s">
        <v>101</v>
      </c>
      <c r="B142" s="29" t="s">
        <v>74</v>
      </c>
      <c r="C142" s="29" t="s">
        <v>81</v>
      </c>
      <c r="D142" s="29" t="s">
        <v>80</v>
      </c>
    </row>
    <row r="143" spans="1:4" x14ac:dyDescent="0.2">
      <c r="A143" s="29" t="s">
        <v>101</v>
      </c>
      <c r="B143" s="29" t="s">
        <v>74</v>
      </c>
      <c r="C143" s="29" t="s">
        <v>366</v>
      </c>
      <c r="D143" s="29" t="s">
        <v>100</v>
      </c>
    </row>
    <row r="144" spans="1:4" x14ac:dyDescent="0.2">
      <c r="A144" s="29" t="s">
        <v>101</v>
      </c>
      <c r="B144" s="29" t="s">
        <v>74</v>
      </c>
      <c r="C144" s="29" t="s">
        <v>115</v>
      </c>
      <c r="D144" s="29" t="s">
        <v>114</v>
      </c>
    </row>
    <row r="145" spans="1:4" x14ac:dyDescent="0.2">
      <c r="A145" s="29" t="s">
        <v>365</v>
      </c>
      <c r="B145" s="29" t="s">
        <v>74</v>
      </c>
      <c r="C145" s="29" t="s">
        <v>341</v>
      </c>
      <c r="D145" s="29" t="s">
        <v>340</v>
      </c>
    </row>
    <row r="146" spans="1:4" x14ac:dyDescent="0.2">
      <c r="A146" s="29" t="s">
        <v>128</v>
      </c>
      <c r="B146" s="29" t="s">
        <v>50</v>
      </c>
      <c r="C146" s="29" t="s">
        <v>364</v>
      </c>
      <c r="D146" s="29" t="s">
        <v>363</v>
      </c>
    </row>
    <row r="147" spans="1:4" x14ac:dyDescent="0.2">
      <c r="A147" s="29" t="s">
        <v>128</v>
      </c>
      <c r="B147" s="29" t="s">
        <v>74</v>
      </c>
      <c r="C147" s="29" t="s">
        <v>341</v>
      </c>
      <c r="D147" s="29" t="s">
        <v>340</v>
      </c>
    </row>
    <row r="148" spans="1:4" x14ac:dyDescent="0.2">
      <c r="A148" s="29" t="s">
        <v>128</v>
      </c>
      <c r="B148" s="29" t="s">
        <v>74</v>
      </c>
      <c r="C148" s="29" t="s">
        <v>362</v>
      </c>
      <c r="D148" s="29" t="s">
        <v>113</v>
      </c>
    </row>
    <row r="149" spans="1:4" x14ac:dyDescent="0.2">
      <c r="A149" s="29" t="s">
        <v>128</v>
      </c>
      <c r="B149" s="29" t="s">
        <v>104</v>
      </c>
      <c r="C149" s="29" t="s">
        <v>361</v>
      </c>
      <c r="D149" s="29" t="s">
        <v>360</v>
      </c>
    </row>
    <row r="150" spans="1:4" x14ac:dyDescent="0.2">
      <c r="A150" s="29" t="s">
        <v>128</v>
      </c>
      <c r="B150" s="29" t="s">
        <v>74</v>
      </c>
      <c r="C150" s="29" t="s">
        <v>359</v>
      </c>
      <c r="D150" s="29" t="s">
        <v>358</v>
      </c>
    </row>
    <row r="151" spans="1:4" x14ac:dyDescent="0.2">
      <c r="A151" s="29" t="s">
        <v>128</v>
      </c>
      <c r="B151" s="29" t="s">
        <v>74</v>
      </c>
      <c r="C151" s="29" t="s">
        <v>305</v>
      </c>
      <c r="D151" s="29" t="s">
        <v>304</v>
      </c>
    </row>
    <row r="152" spans="1:4" x14ac:dyDescent="0.2">
      <c r="A152" s="29" t="s">
        <v>128</v>
      </c>
      <c r="B152" s="29" t="s">
        <v>74</v>
      </c>
      <c r="C152" s="29" t="s">
        <v>357</v>
      </c>
      <c r="D152" s="29" t="s">
        <v>356</v>
      </c>
    </row>
    <row r="153" spans="1:4" x14ac:dyDescent="0.2">
      <c r="A153" s="29" t="s">
        <v>355</v>
      </c>
      <c r="B153" s="29" t="s">
        <v>58</v>
      </c>
      <c r="C153" s="29" t="s">
        <v>61</v>
      </c>
      <c r="D153" s="29" t="s">
        <v>60</v>
      </c>
    </row>
    <row r="154" spans="1:4" x14ac:dyDescent="0.2">
      <c r="A154" s="29" t="s">
        <v>354</v>
      </c>
      <c r="B154" s="29" t="s">
        <v>58</v>
      </c>
      <c r="C154" s="29" t="s">
        <v>61</v>
      </c>
      <c r="D154" s="29" t="s">
        <v>60</v>
      </c>
    </row>
    <row r="155" spans="1:4" x14ac:dyDescent="0.2">
      <c r="A155" s="29" t="s">
        <v>354</v>
      </c>
      <c r="B155" s="29" t="s">
        <v>58</v>
      </c>
      <c r="C155" s="29" t="s">
        <v>123</v>
      </c>
      <c r="D155" s="29" t="s">
        <v>122</v>
      </c>
    </row>
    <row r="156" spans="1:4" x14ac:dyDescent="0.2">
      <c r="A156" s="29" t="s">
        <v>353</v>
      </c>
      <c r="B156" s="29" t="s">
        <v>74</v>
      </c>
      <c r="C156" s="29" t="s">
        <v>93</v>
      </c>
      <c r="D156" s="29" t="s">
        <v>92</v>
      </c>
    </row>
    <row r="157" spans="1:4" x14ac:dyDescent="0.2">
      <c r="A157" s="29" t="s">
        <v>352</v>
      </c>
      <c r="B157" s="29" t="s">
        <v>74</v>
      </c>
      <c r="C157" s="29" t="s">
        <v>78</v>
      </c>
      <c r="D157" s="29" t="s">
        <v>77</v>
      </c>
    </row>
    <row r="158" spans="1:4" x14ac:dyDescent="0.2">
      <c r="A158" s="29" t="s">
        <v>75</v>
      </c>
      <c r="B158" s="29" t="s">
        <v>74</v>
      </c>
      <c r="C158" s="29" t="s">
        <v>73</v>
      </c>
      <c r="D158" s="29" t="s">
        <v>72</v>
      </c>
    </row>
    <row r="159" spans="1:4" x14ac:dyDescent="0.2">
      <c r="A159" s="29" t="s">
        <v>75</v>
      </c>
      <c r="B159" s="29" t="s">
        <v>74</v>
      </c>
      <c r="C159" s="29" t="s">
        <v>318</v>
      </c>
      <c r="D159" s="29" t="s">
        <v>317</v>
      </c>
    </row>
    <row r="160" spans="1:4" x14ac:dyDescent="0.2">
      <c r="A160" s="29" t="s">
        <v>75</v>
      </c>
      <c r="B160" s="29" t="s">
        <v>132</v>
      </c>
      <c r="C160" s="29" t="s">
        <v>351</v>
      </c>
      <c r="D160" s="29" t="s">
        <v>350</v>
      </c>
    </row>
    <row r="161" spans="1:4" x14ac:dyDescent="0.2">
      <c r="A161" s="29" t="s">
        <v>75</v>
      </c>
      <c r="B161" s="29" t="s">
        <v>132</v>
      </c>
      <c r="C161" s="29" t="s">
        <v>349</v>
      </c>
      <c r="D161" s="29" t="s">
        <v>131</v>
      </c>
    </row>
    <row r="162" spans="1:4" x14ac:dyDescent="0.2">
      <c r="A162" s="29" t="s">
        <v>348</v>
      </c>
      <c r="B162" s="29" t="s">
        <v>74</v>
      </c>
      <c r="C162" s="29" t="s">
        <v>73</v>
      </c>
      <c r="D162" s="29" t="s">
        <v>72</v>
      </c>
    </row>
    <row r="163" spans="1:4" x14ac:dyDescent="0.2">
      <c r="A163" s="29" t="s">
        <v>347</v>
      </c>
      <c r="B163" s="29" t="s">
        <v>74</v>
      </c>
      <c r="C163" s="29" t="s">
        <v>96</v>
      </c>
      <c r="D163" s="29" t="s">
        <v>95</v>
      </c>
    </row>
    <row r="164" spans="1:4" x14ac:dyDescent="0.2">
      <c r="A164" s="29" t="s">
        <v>98</v>
      </c>
      <c r="B164" s="29" t="s">
        <v>194</v>
      </c>
      <c r="C164" s="29" t="s">
        <v>289</v>
      </c>
      <c r="D164" s="29" t="s">
        <v>193</v>
      </c>
    </row>
    <row r="165" spans="1:4" x14ac:dyDescent="0.2">
      <c r="A165" s="29" t="s">
        <v>342</v>
      </c>
      <c r="B165" s="29" t="s">
        <v>74</v>
      </c>
      <c r="C165" s="29" t="s">
        <v>343</v>
      </c>
      <c r="D165" s="29" t="s">
        <v>107</v>
      </c>
    </row>
    <row r="166" spans="1:4" x14ac:dyDescent="0.2">
      <c r="A166" s="29" t="s">
        <v>342</v>
      </c>
      <c r="B166" s="29" t="s">
        <v>74</v>
      </c>
      <c r="C166" s="29" t="s">
        <v>341</v>
      </c>
      <c r="D166" s="29" t="s">
        <v>340</v>
      </c>
    </row>
    <row r="167" spans="1:4" x14ac:dyDescent="0.2">
      <c r="A167" s="29" t="s">
        <v>91</v>
      </c>
      <c r="B167" s="29" t="s">
        <v>74</v>
      </c>
      <c r="C167" s="29" t="s">
        <v>326</v>
      </c>
      <c r="D167" s="29" t="s">
        <v>325</v>
      </c>
    </row>
    <row r="168" spans="1:4" x14ac:dyDescent="0.2">
      <c r="A168" s="29" t="s">
        <v>339</v>
      </c>
      <c r="B168" s="29" t="s">
        <v>135</v>
      </c>
      <c r="C168" s="29" t="s">
        <v>337</v>
      </c>
      <c r="D168" s="29" t="s">
        <v>336</v>
      </c>
    </row>
    <row r="169" spans="1:4" x14ac:dyDescent="0.2">
      <c r="A169" s="29" t="s">
        <v>338</v>
      </c>
      <c r="B169" s="29" t="s">
        <v>135</v>
      </c>
      <c r="C169" s="29" t="s">
        <v>337</v>
      </c>
      <c r="D169" s="29" t="s">
        <v>336</v>
      </c>
    </row>
    <row r="170" spans="1:4" x14ac:dyDescent="0.2">
      <c r="A170" s="29" t="s">
        <v>335</v>
      </c>
      <c r="B170" s="29" t="s">
        <v>104</v>
      </c>
      <c r="C170" s="29" t="s">
        <v>103</v>
      </c>
      <c r="D170" s="29" t="s">
        <v>102</v>
      </c>
    </row>
    <row r="171" spans="1:4" x14ac:dyDescent="0.2">
      <c r="A171" s="29" t="s">
        <v>334</v>
      </c>
      <c r="B171" s="29" t="s">
        <v>74</v>
      </c>
      <c r="C171" s="29" t="s">
        <v>333</v>
      </c>
      <c r="D171" s="29" t="s">
        <v>332</v>
      </c>
    </row>
    <row r="172" spans="1:4" x14ac:dyDescent="0.2">
      <c r="A172" s="29" t="s">
        <v>97</v>
      </c>
      <c r="B172" s="29" t="s">
        <v>74</v>
      </c>
      <c r="C172" s="29" t="s">
        <v>96</v>
      </c>
      <c r="D172" s="29" t="s">
        <v>95</v>
      </c>
    </row>
    <row r="173" spans="1:4" x14ac:dyDescent="0.2">
      <c r="A173" s="29" t="s">
        <v>127</v>
      </c>
      <c r="B173" s="29" t="s">
        <v>104</v>
      </c>
      <c r="C173" s="29" t="s">
        <v>103</v>
      </c>
      <c r="D173" s="29" t="s">
        <v>102</v>
      </c>
    </row>
    <row r="174" spans="1:4" x14ac:dyDescent="0.2">
      <c r="A174" s="29" t="s">
        <v>127</v>
      </c>
      <c r="B174" s="29" t="s">
        <v>194</v>
      </c>
      <c r="C174" s="29" t="s">
        <v>112</v>
      </c>
      <c r="D174" s="29" t="s">
        <v>111</v>
      </c>
    </row>
    <row r="175" spans="1:4" x14ac:dyDescent="0.2">
      <c r="A175" s="29" t="s">
        <v>59</v>
      </c>
      <c r="B175" s="29" t="s">
        <v>58</v>
      </c>
      <c r="C175" s="29" t="s">
        <v>57</v>
      </c>
      <c r="D175" s="29" t="s">
        <v>56</v>
      </c>
    </row>
    <row r="176" spans="1:4" x14ac:dyDescent="0.2">
      <c r="A176" s="29" t="s">
        <v>59</v>
      </c>
      <c r="B176" s="29" t="s">
        <v>74</v>
      </c>
      <c r="C176" s="29" t="s">
        <v>96</v>
      </c>
      <c r="D176" s="29" t="s">
        <v>95</v>
      </c>
    </row>
    <row r="177" spans="1:4" x14ac:dyDescent="0.2">
      <c r="A177" s="29" t="s">
        <v>330</v>
      </c>
      <c r="B177" s="29" t="s">
        <v>8</v>
      </c>
      <c r="C177" s="29" t="s">
        <v>22</v>
      </c>
      <c r="D177" s="29" t="s">
        <v>21</v>
      </c>
    </row>
    <row r="178" spans="1:4" x14ac:dyDescent="0.2">
      <c r="A178" s="29" t="s">
        <v>327</v>
      </c>
      <c r="B178" s="29" t="s">
        <v>74</v>
      </c>
      <c r="C178" s="29" t="s">
        <v>329</v>
      </c>
      <c r="D178" s="29" t="s">
        <v>328</v>
      </c>
    </row>
    <row r="179" spans="1:4" x14ac:dyDescent="0.2">
      <c r="A179" s="29" t="s">
        <v>327</v>
      </c>
      <c r="B179" s="29" t="s">
        <v>74</v>
      </c>
      <c r="C179" s="29" t="s">
        <v>326</v>
      </c>
      <c r="D179" s="29" t="s">
        <v>325</v>
      </c>
    </row>
    <row r="180" spans="1:4" x14ac:dyDescent="0.2">
      <c r="A180" s="29" t="s">
        <v>36</v>
      </c>
      <c r="B180" s="29" t="s">
        <v>74</v>
      </c>
      <c r="C180" s="29" t="s">
        <v>110</v>
      </c>
      <c r="D180" s="29" t="s">
        <v>109</v>
      </c>
    </row>
    <row r="181" spans="1:4" x14ac:dyDescent="0.2">
      <c r="A181" s="29" t="s">
        <v>36</v>
      </c>
      <c r="B181" s="29" t="s">
        <v>74</v>
      </c>
      <c r="C181" s="29" t="s">
        <v>307</v>
      </c>
      <c r="D181" s="29" t="s">
        <v>306</v>
      </c>
    </row>
    <row r="182" spans="1:4" x14ac:dyDescent="0.2">
      <c r="A182" s="29" t="s">
        <v>12</v>
      </c>
      <c r="B182" s="29" t="s">
        <v>8</v>
      </c>
      <c r="C182" s="29" t="s">
        <v>324</v>
      </c>
      <c r="D182" s="29" t="s">
        <v>323</v>
      </c>
    </row>
    <row r="183" spans="1:4" x14ac:dyDescent="0.2">
      <c r="A183" s="29" t="s">
        <v>12</v>
      </c>
      <c r="B183" s="29" t="s">
        <v>8</v>
      </c>
      <c r="C183" s="29" t="s">
        <v>39</v>
      </c>
      <c r="D183" s="29" t="s">
        <v>38</v>
      </c>
    </row>
    <row r="184" spans="1:4" x14ac:dyDescent="0.2">
      <c r="A184" s="29" t="s">
        <v>12</v>
      </c>
      <c r="B184" s="29" t="s">
        <v>8</v>
      </c>
      <c r="C184" s="29" t="s">
        <v>55</v>
      </c>
      <c r="D184" s="29" t="s">
        <v>54</v>
      </c>
    </row>
    <row r="185" spans="1:4" x14ac:dyDescent="0.2">
      <c r="A185" s="29" t="s">
        <v>12</v>
      </c>
      <c r="B185" s="29" t="s">
        <v>74</v>
      </c>
      <c r="C185" s="29" t="s">
        <v>311</v>
      </c>
      <c r="D185" s="29" t="s">
        <v>310</v>
      </c>
    </row>
    <row r="186" spans="1:4" x14ac:dyDescent="0.2">
      <c r="A186" s="29" t="s">
        <v>12</v>
      </c>
      <c r="B186" s="29" t="s">
        <v>74</v>
      </c>
      <c r="C186" s="29" t="s">
        <v>315</v>
      </c>
      <c r="D186" s="29" t="s">
        <v>314</v>
      </c>
    </row>
    <row r="187" spans="1:4" x14ac:dyDescent="0.2">
      <c r="A187" s="29" t="s">
        <v>28</v>
      </c>
      <c r="B187" s="29" t="s">
        <v>8</v>
      </c>
      <c r="C187" s="29" t="s">
        <v>27</v>
      </c>
      <c r="D187" s="29" t="s">
        <v>26</v>
      </c>
    </row>
    <row r="188" spans="1:4" x14ac:dyDescent="0.2">
      <c r="A188" s="29" t="s">
        <v>28</v>
      </c>
      <c r="B188" s="29" t="s">
        <v>74</v>
      </c>
      <c r="C188" s="29" t="s">
        <v>311</v>
      </c>
      <c r="D188" s="29" t="s">
        <v>310</v>
      </c>
    </row>
    <row r="189" spans="1:4" x14ac:dyDescent="0.2">
      <c r="A189" s="29" t="s">
        <v>28</v>
      </c>
      <c r="B189" s="29" t="s">
        <v>74</v>
      </c>
      <c r="C189" s="29" t="s">
        <v>73</v>
      </c>
      <c r="D189" s="29" t="s">
        <v>72</v>
      </c>
    </row>
    <row r="190" spans="1:4" x14ac:dyDescent="0.2">
      <c r="A190" s="29" t="s">
        <v>28</v>
      </c>
      <c r="B190" s="29" t="s">
        <v>74</v>
      </c>
      <c r="C190" s="29" t="s">
        <v>81</v>
      </c>
      <c r="D190" s="29" t="s">
        <v>80</v>
      </c>
    </row>
    <row r="191" spans="1:4" x14ac:dyDescent="0.2">
      <c r="A191" s="29" t="s">
        <v>28</v>
      </c>
      <c r="B191" s="29" t="s">
        <v>74</v>
      </c>
      <c r="C191" s="29" t="s">
        <v>87</v>
      </c>
      <c r="D191" s="29" t="s">
        <v>86</v>
      </c>
    </row>
    <row r="192" spans="1:4" x14ac:dyDescent="0.2">
      <c r="A192" s="29" t="s">
        <v>28</v>
      </c>
      <c r="B192" s="29" t="s">
        <v>74</v>
      </c>
      <c r="C192" s="29" t="s">
        <v>89</v>
      </c>
      <c r="D192" s="29" t="s">
        <v>88</v>
      </c>
    </row>
    <row r="193" spans="1:4" x14ac:dyDescent="0.2">
      <c r="A193" s="29" t="s">
        <v>28</v>
      </c>
      <c r="B193" s="29" t="s">
        <v>74</v>
      </c>
      <c r="C193" s="29" t="s">
        <v>309</v>
      </c>
      <c r="D193" s="29" t="s">
        <v>308</v>
      </c>
    </row>
    <row r="194" spans="1:4" x14ac:dyDescent="0.2">
      <c r="A194" s="29" t="s">
        <v>28</v>
      </c>
      <c r="B194" s="29" t="s">
        <v>74</v>
      </c>
      <c r="C194" s="29" t="s">
        <v>307</v>
      </c>
      <c r="D194" s="29" t="s">
        <v>306</v>
      </c>
    </row>
    <row r="195" spans="1:4" x14ac:dyDescent="0.2">
      <c r="A195" s="29" t="s">
        <v>28</v>
      </c>
      <c r="B195" s="29" t="s">
        <v>74</v>
      </c>
      <c r="C195" s="29" t="s">
        <v>121</v>
      </c>
      <c r="D195" s="29" t="s">
        <v>120</v>
      </c>
    </row>
    <row r="196" spans="1:4" x14ac:dyDescent="0.2">
      <c r="A196" s="29" t="s">
        <v>28</v>
      </c>
      <c r="B196" s="29" t="s">
        <v>74</v>
      </c>
      <c r="C196" s="29" t="s">
        <v>305</v>
      </c>
      <c r="D196" s="29" t="s">
        <v>304</v>
      </c>
    </row>
    <row r="197" spans="1:4" x14ac:dyDescent="0.2">
      <c r="A197" s="29" t="s">
        <v>28</v>
      </c>
      <c r="B197" s="29" t="s">
        <v>74</v>
      </c>
      <c r="C197" s="29" t="s">
        <v>322</v>
      </c>
      <c r="D197" s="29" t="s">
        <v>321</v>
      </c>
    </row>
    <row r="198" spans="1:4" x14ac:dyDescent="0.2">
      <c r="A198" s="29" t="s">
        <v>28</v>
      </c>
      <c r="B198" s="29" t="s">
        <v>74</v>
      </c>
      <c r="C198" s="29" t="s">
        <v>320</v>
      </c>
      <c r="D198" s="29" t="s">
        <v>319</v>
      </c>
    </row>
    <row r="199" spans="1:4" x14ac:dyDescent="0.2">
      <c r="A199" s="29" t="s">
        <v>28</v>
      </c>
      <c r="B199" s="29" t="s">
        <v>74</v>
      </c>
      <c r="C199" s="29" t="s">
        <v>318</v>
      </c>
      <c r="D199" s="29" t="s">
        <v>317</v>
      </c>
    </row>
    <row r="200" spans="1:4" x14ac:dyDescent="0.2">
      <c r="A200" s="29" t="s">
        <v>28</v>
      </c>
      <c r="B200" s="29" t="s">
        <v>69</v>
      </c>
      <c r="C200" s="29" t="s">
        <v>316</v>
      </c>
      <c r="D200" s="29" t="s">
        <v>196</v>
      </c>
    </row>
    <row r="201" spans="1:4" x14ac:dyDescent="0.2">
      <c r="A201" s="29" t="s">
        <v>28</v>
      </c>
      <c r="B201" s="29" t="s">
        <v>58</v>
      </c>
      <c r="C201" s="29" t="s">
        <v>198</v>
      </c>
      <c r="D201" s="29" t="s">
        <v>197</v>
      </c>
    </row>
    <row r="202" spans="1:4" x14ac:dyDescent="0.2">
      <c r="A202" s="29" t="s">
        <v>76</v>
      </c>
      <c r="B202" s="29" t="s">
        <v>74</v>
      </c>
      <c r="C202" s="29" t="s">
        <v>73</v>
      </c>
      <c r="D202" s="29" t="s">
        <v>72</v>
      </c>
    </row>
    <row r="203" spans="1:4" x14ac:dyDescent="0.2">
      <c r="A203" s="29" t="s">
        <v>76</v>
      </c>
      <c r="B203" s="29" t="s">
        <v>74</v>
      </c>
      <c r="C203" s="29" t="s">
        <v>315</v>
      </c>
      <c r="D203" s="29" t="s">
        <v>314</v>
      </c>
    </row>
    <row r="204" spans="1:4" x14ac:dyDescent="0.2">
      <c r="A204" s="29" t="s">
        <v>76</v>
      </c>
      <c r="B204" s="29" t="s">
        <v>74</v>
      </c>
      <c r="C204" s="29" t="s">
        <v>307</v>
      </c>
      <c r="D204" s="29" t="s">
        <v>306</v>
      </c>
    </row>
    <row r="205" spans="1:4" x14ac:dyDescent="0.2">
      <c r="A205" s="29" t="s">
        <v>62</v>
      </c>
      <c r="B205" s="29" t="s">
        <v>8</v>
      </c>
      <c r="C205" s="29" t="s">
        <v>33</v>
      </c>
      <c r="D205" s="29" t="s">
        <v>32</v>
      </c>
    </row>
    <row r="206" spans="1:4" x14ac:dyDescent="0.2">
      <c r="A206" s="29" t="s">
        <v>62</v>
      </c>
      <c r="B206" s="29" t="s">
        <v>58</v>
      </c>
      <c r="C206" s="29" t="s">
        <v>61</v>
      </c>
      <c r="D206" s="29" t="s">
        <v>60</v>
      </c>
    </row>
    <row r="207" spans="1:4" x14ac:dyDescent="0.2">
      <c r="A207" s="29" t="s">
        <v>62</v>
      </c>
      <c r="B207" s="29" t="s">
        <v>58</v>
      </c>
      <c r="C207" s="29" t="s">
        <v>313</v>
      </c>
      <c r="D207" s="29" t="s">
        <v>63</v>
      </c>
    </row>
    <row r="208" spans="1:4" x14ac:dyDescent="0.2">
      <c r="A208" s="29" t="s">
        <v>62</v>
      </c>
      <c r="B208" s="29" t="s">
        <v>58</v>
      </c>
      <c r="C208" s="29" t="s">
        <v>312</v>
      </c>
      <c r="D208" s="29" t="s">
        <v>65</v>
      </c>
    </row>
    <row r="209" spans="1:4" x14ac:dyDescent="0.2">
      <c r="A209" s="29" t="s">
        <v>62</v>
      </c>
      <c r="B209" s="29" t="s">
        <v>74</v>
      </c>
      <c r="C209" s="29" t="s">
        <v>311</v>
      </c>
      <c r="D209" s="29" t="s">
        <v>310</v>
      </c>
    </row>
    <row r="210" spans="1:4" x14ac:dyDescent="0.2">
      <c r="A210" s="29" t="s">
        <v>62</v>
      </c>
      <c r="B210" s="29" t="s">
        <v>74</v>
      </c>
      <c r="C210" s="29" t="s">
        <v>89</v>
      </c>
      <c r="D210" s="29" t="s">
        <v>88</v>
      </c>
    </row>
    <row r="211" spans="1:4" x14ac:dyDescent="0.2">
      <c r="A211" s="29" t="s">
        <v>62</v>
      </c>
      <c r="B211" s="29" t="s">
        <v>74</v>
      </c>
      <c r="C211" s="29" t="s">
        <v>93</v>
      </c>
      <c r="D211" s="29" t="s">
        <v>92</v>
      </c>
    </row>
    <row r="212" spans="1:4" x14ac:dyDescent="0.2">
      <c r="A212" s="29" t="s">
        <v>62</v>
      </c>
      <c r="B212" s="29" t="s">
        <v>74</v>
      </c>
      <c r="C212" s="29" t="s">
        <v>309</v>
      </c>
      <c r="D212" s="29" t="s">
        <v>308</v>
      </c>
    </row>
    <row r="213" spans="1:4" x14ac:dyDescent="0.2">
      <c r="A213" s="29" t="s">
        <v>62</v>
      </c>
      <c r="B213" s="29" t="s">
        <v>104</v>
      </c>
      <c r="C213" s="29" t="s">
        <v>296</v>
      </c>
      <c r="D213" s="29" t="s">
        <v>295</v>
      </c>
    </row>
    <row r="214" spans="1:4" x14ac:dyDescent="0.2">
      <c r="A214" s="29" t="s">
        <v>62</v>
      </c>
      <c r="B214" s="29" t="s">
        <v>74</v>
      </c>
      <c r="C214" s="29" t="s">
        <v>307</v>
      </c>
      <c r="D214" s="29" t="s">
        <v>306</v>
      </c>
    </row>
    <row r="215" spans="1:4" x14ac:dyDescent="0.2">
      <c r="A215" s="29" t="s">
        <v>62</v>
      </c>
      <c r="B215" s="29" t="s">
        <v>74</v>
      </c>
      <c r="C215" s="29" t="s">
        <v>121</v>
      </c>
      <c r="D215" s="29" t="s">
        <v>120</v>
      </c>
    </row>
    <row r="216" spans="1:4" x14ac:dyDescent="0.2">
      <c r="A216" s="29" t="s">
        <v>62</v>
      </c>
      <c r="B216" s="29" t="s">
        <v>74</v>
      </c>
      <c r="C216" s="29" t="s">
        <v>305</v>
      </c>
      <c r="D216" s="29" t="s">
        <v>304</v>
      </c>
    </row>
    <row r="217" spans="1:4" x14ac:dyDescent="0.2">
      <c r="A217" s="29" t="s">
        <v>62</v>
      </c>
      <c r="B217" s="29" t="s">
        <v>58</v>
      </c>
      <c r="C217" s="29" t="s">
        <v>198</v>
      </c>
      <c r="D217" s="29" t="s">
        <v>197</v>
      </c>
    </row>
    <row r="218" spans="1:4" x14ac:dyDescent="0.2">
      <c r="A218" s="29" t="s">
        <v>9</v>
      </c>
      <c r="B218" s="29" t="s">
        <v>8</v>
      </c>
      <c r="C218" s="29" t="s">
        <v>7</v>
      </c>
      <c r="D218" s="29" t="s">
        <v>6</v>
      </c>
    </row>
    <row r="219" spans="1:4" x14ac:dyDescent="0.2">
      <c r="A219" s="29" t="s">
        <v>303</v>
      </c>
      <c r="B219" s="29" t="s">
        <v>194</v>
      </c>
      <c r="C219" s="29" t="s">
        <v>112</v>
      </c>
      <c r="D219" s="29" t="s">
        <v>111</v>
      </c>
    </row>
    <row r="220" spans="1:4" x14ac:dyDescent="0.2">
      <c r="A220" s="29" t="s">
        <v>302</v>
      </c>
      <c r="B220" s="29" t="s">
        <v>74</v>
      </c>
      <c r="C220" s="29" t="s">
        <v>96</v>
      </c>
      <c r="D220" s="29" t="s">
        <v>95</v>
      </c>
    </row>
    <row r="221" spans="1:4" x14ac:dyDescent="0.2">
      <c r="A221" s="29" t="s">
        <v>301</v>
      </c>
      <c r="B221" s="29" t="s">
        <v>74</v>
      </c>
      <c r="C221" s="29" t="s">
        <v>299</v>
      </c>
      <c r="D221" s="29" t="s">
        <v>298</v>
      </c>
    </row>
    <row r="222" spans="1:4" x14ac:dyDescent="0.2">
      <c r="A222" s="29" t="s">
        <v>300</v>
      </c>
      <c r="B222" s="29" t="s">
        <v>74</v>
      </c>
      <c r="C222" s="29" t="s">
        <v>299</v>
      </c>
      <c r="D222" s="29" t="s">
        <v>298</v>
      </c>
    </row>
    <row r="223" spans="1:4" x14ac:dyDescent="0.2">
      <c r="A223" s="29" t="s">
        <v>297</v>
      </c>
      <c r="B223" s="29" t="s">
        <v>104</v>
      </c>
      <c r="C223" s="29" t="s">
        <v>296</v>
      </c>
      <c r="D223" s="29" t="s">
        <v>295</v>
      </c>
    </row>
    <row r="224" spans="1:4" x14ac:dyDescent="0.2">
      <c r="A224" s="29" t="s">
        <v>10</v>
      </c>
      <c r="B224" s="29" t="s">
        <v>8</v>
      </c>
      <c r="C224" s="29" t="s">
        <v>22</v>
      </c>
      <c r="D224" s="29" t="s">
        <v>21</v>
      </c>
    </row>
    <row r="225" spans="1:4" x14ac:dyDescent="0.2">
      <c r="A225" s="29" t="s">
        <v>10</v>
      </c>
      <c r="B225" s="29" t="s">
        <v>8</v>
      </c>
      <c r="C225" s="29" t="s">
        <v>30</v>
      </c>
      <c r="D225" s="29" t="s">
        <v>29</v>
      </c>
    </row>
    <row r="226" spans="1:4" x14ac:dyDescent="0.2">
      <c r="A226" s="29" t="s">
        <v>116</v>
      </c>
      <c r="B226" s="29" t="s">
        <v>8</v>
      </c>
      <c r="C226" s="29" t="s">
        <v>294</v>
      </c>
      <c r="D226" s="29" t="s">
        <v>293</v>
      </c>
    </row>
    <row r="227" spans="1:4" x14ac:dyDescent="0.2">
      <c r="A227" s="29" t="s">
        <v>116</v>
      </c>
      <c r="B227" s="29" t="s">
        <v>74</v>
      </c>
      <c r="C227" s="29" t="s">
        <v>115</v>
      </c>
      <c r="D227" s="29" t="s">
        <v>114</v>
      </c>
    </row>
    <row r="228" spans="1:4" x14ac:dyDescent="0.2">
      <c r="A228" s="29" t="s">
        <v>116</v>
      </c>
      <c r="B228" s="29" t="s">
        <v>58</v>
      </c>
      <c r="C228" s="29" t="s">
        <v>292</v>
      </c>
      <c r="D228" s="29" t="s">
        <v>291</v>
      </c>
    </row>
    <row r="229" spans="1:4" x14ac:dyDescent="0.2">
      <c r="A229" s="29" t="s">
        <v>290</v>
      </c>
      <c r="B229" s="29" t="s">
        <v>74</v>
      </c>
      <c r="C229" s="29" t="s">
        <v>73</v>
      </c>
      <c r="D229" s="29" t="s">
        <v>72</v>
      </c>
    </row>
    <row r="230" spans="1:4" x14ac:dyDescent="0.2">
      <c r="A230" s="29" t="s">
        <v>214</v>
      </c>
      <c r="B230" s="29" t="s">
        <v>135</v>
      </c>
      <c r="C230" s="29" t="s">
        <v>489</v>
      </c>
      <c r="D230" s="29" t="s">
        <v>486</v>
      </c>
    </row>
    <row r="231" spans="1:4" x14ac:dyDescent="0.2">
      <c r="A231" s="29" t="s">
        <v>217</v>
      </c>
      <c r="B231" s="29" t="s">
        <v>135</v>
      </c>
      <c r="C231" s="29" t="s">
        <v>490</v>
      </c>
      <c r="D231" s="29" t="s">
        <v>180</v>
      </c>
    </row>
    <row r="232" spans="1:4" x14ac:dyDescent="0.2">
      <c r="A232" s="29" t="s">
        <v>218</v>
      </c>
      <c r="B232" s="29" t="s">
        <v>135</v>
      </c>
      <c r="C232" s="29" t="s">
        <v>491</v>
      </c>
      <c r="D232" s="29" t="s">
        <v>205</v>
      </c>
    </row>
    <row r="233" spans="1:4" x14ac:dyDescent="0.2">
      <c r="A233" s="29" t="s">
        <v>171</v>
      </c>
      <c r="B233" s="29" t="s">
        <v>135</v>
      </c>
      <c r="C233" s="29" t="s">
        <v>492</v>
      </c>
      <c r="D233" s="29" t="s">
        <v>169</v>
      </c>
    </row>
    <row r="234" spans="1:4" x14ac:dyDescent="0.2">
      <c r="A234" s="29" t="s">
        <v>219</v>
      </c>
      <c r="B234" s="29" t="s">
        <v>135</v>
      </c>
      <c r="C234" s="29" t="s">
        <v>493</v>
      </c>
      <c r="D234" s="29" t="s">
        <v>212</v>
      </c>
    </row>
    <row r="235" spans="1:4" x14ac:dyDescent="0.2">
      <c r="A235" s="29" t="s">
        <v>152</v>
      </c>
      <c r="B235" s="29" t="s">
        <v>135</v>
      </c>
      <c r="C235" s="29" t="s">
        <v>499</v>
      </c>
      <c r="D235" s="29" t="s">
        <v>487</v>
      </c>
    </row>
    <row r="236" spans="1:4" x14ac:dyDescent="0.2">
      <c r="A236" s="29" t="s">
        <v>145</v>
      </c>
      <c r="B236" s="29" t="s">
        <v>135</v>
      </c>
      <c r="C236" s="29" t="s">
        <v>494</v>
      </c>
      <c r="D236" s="29" t="s">
        <v>488</v>
      </c>
    </row>
    <row r="237" spans="1:4" x14ac:dyDescent="0.2">
      <c r="A237" s="29" t="s">
        <v>152</v>
      </c>
      <c r="B237" s="29" t="s">
        <v>135</v>
      </c>
      <c r="C237" s="29" t="s">
        <v>495</v>
      </c>
      <c r="D237" s="29" t="s">
        <v>496</v>
      </c>
    </row>
    <row r="238" spans="1:4" x14ac:dyDescent="0.2">
      <c r="A238" s="29" t="s">
        <v>152</v>
      </c>
      <c r="B238" s="29" t="s">
        <v>135</v>
      </c>
      <c r="C238" s="29" t="s">
        <v>497</v>
      </c>
      <c r="D238" s="29" t="s">
        <v>498</v>
      </c>
    </row>
  </sheetData>
  <autoFilter ref="A2:D238" xr:uid="{00000000-0009-0000-0000-000001000000}"/>
  <mergeCells count="1">
    <mergeCell ref="A1:D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F25A0-B1B6-4230-9C0D-154A904EEC71}">
  <dimension ref="A1:D25"/>
  <sheetViews>
    <sheetView workbookViewId="0"/>
  </sheetViews>
  <sheetFormatPr baseColWidth="10" defaultRowHeight="12.75" x14ac:dyDescent="0.2"/>
  <cols>
    <col min="1" max="1" width="53.85546875" bestFit="1" customWidth="1"/>
    <col min="2" max="2" width="16.7109375" customWidth="1"/>
    <col min="3" max="3" width="14.7109375" customWidth="1"/>
    <col min="4" max="4" width="16.140625" customWidth="1"/>
  </cols>
  <sheetData>
    <row r="1" spans="1:4" ht="13.5" thickBot="1" x14ac:dyDescent="0.25"/>
    <row r="2" spans="1:4" ht="19.5" thickBot="1" x14ac:dyDescent="0.3">
      <c r="A2" s="94" t="s">
        <v>460</v>
      </c>
      <c r="B2" s="95"/>
      <c r="C2" s="95"/>
      <c r="D2" s="96"/>
    </row>
    <row r="3" spans="1:4" ht="13.5" thickBot="1" x14ac:dyDescent="0.25"/>
    <row r="4" spans="1:4" ht="45.75" thickBot="1" x14ac:dyDescent="0.25">
      <c r="A4" s="49" t="s">
        <v>438</v>
      </c>
      <c r="B4" s="49" t="s">
        <v>437</v>
      </c>
      <c r="C4" s="49" t="s">
        <v>436</v>
      </c>
      <c r="D4" s="48" t="s">
        <v>435</v>
      </c>
    </row>
    <row r="5" spans="1:4" ht="15" x14ac:dyDescent="0.25">
      <c r="A5" s="47" t="s">
        <v>434</v>
      </c>
      <c r="B5" s="46">
        <v>6</v>
      </c>
      <c r="C5" s="46">
        <v>6</v>
      </c>
      <c r="D5" s="45">
        <f t="shared" ref="D5:D12" si="0">+B5/C5</f>
        <v>1</v>
      </c>
    </row>
    <row r="6" spans="1:4" ht="15" x14ac:dyDescent="0.25">
      <c r="A6" s="44" t="s">
        <v>433</v>
      </c>
      <c r="B6" s="43">
        <v>22</v>
      </c>
      <c r="C6" s="43">
        <v>26</v>
      </c>
      <c r="D6" s="42">
        <f t="shared" si="0"/>
        <v>0.84615384615384615</v>
      </c>
    </row>
    <row r="7" spans="1:4" ht="15" x14ac:dyDescent="0.25">
      <c r="A7" s="44" t="s">
        <v>432</v>
      </c>
      <c r="B7" s="43">
        <v>13</v>
      </c>
      <c r="C7" s="43">
        <v>15</v>
      </c>
      <c r="D7" s="42">
        <f t="shared" si="0"/>
        <v>0.8666666666666667</v>
      </c>
    </row>
    <row r="8" spans="1:4" ht="15" x14ac:dyDescent="0.25">
      <c r="A8" s="44" t="s">
        <v>431</v>
      </c>
      <c r="B8" s="43">
        <v>2</v>
      </c>
      <c r="C8" s="43">
        <v>4</v>
      </c>
      <c r="D8" s="42">
        <f t="shared" si="0"/>
        <v>0.5</v>
      </c>
    </row>
    <row r="9" spans="1:4" ht="15" x14ac:dyDescent="0.25">
      <c r="A9" s="44" t="s">
        <v>430</v>
      </c>
      <c r="B9" s="43">
        <v>21</v>
      </c>
      <c r="C9" s="43">
        <v>48</v>
      </c>
      <c r="D9" s="42">
        <f t="shared" si="0"/>
        <v>0.4375</v>
      </c>
    </row>
    <row r="10" spans="1:4" ht="15" x14ac:dyDescent="0.25">
      <c r="A10" s="44" t="s">
        <v>429</v>
      </c>
      <c r="B10" s="43">
        <v>19</v>
      </c>
      <c r="C10" s="43">
        <v>30</v>
      </c>
      <c r="D10" s="42">
        <f t="shared" si="0"/>
        <v>0.6333333333333333</v>
      </c>
    </row>
    <row r="11" spans="1:4" ht="25.5" customHeight="1" thickBot="1" x14ac:dyDescent="0.25">
      <c r="A11" s="41" t="s">
        <v>428</v>
      </c>
      <c r="B11" s="40">
        <v>9</v>
      </c>
      <c r="C11" s="40">
        <v>15</v>
      </c>
      <c r="D11" s="39">
        <f t="shared" si="0"/>
        <v>0.6</v>
      </c>
    </row>
    <row r="12" spans="1:4" ht="15.75" thickBot="1" x14ac:dyDescent="0.3">
      <c r="A12" s="38" t="s">
        <v>463</v>
      </c>
      <c r="B12" s="37">
        <f>SUM(B5:B11)</f>
        <v>92</v>
      </c>
      <c r="C12" s="37">
        <f>SUM(C5:C11)</f>
        <v>144</v>
      </c>
      <c r="D12" s="36">
        <f t="shared" si="0"/>
        <v>0.63888888888888884</v>
      </c>
    </row>
    <row r="14" spans="1:4" ht="13.5" thickBot="1" x14ac:dyDescent="0.25"/>
    <row r="15" spans="1:4" ht="60" customHeight="1" thickBot="1" x14ac:dyDescent="0.25">
      <c r="A15" s="97" t="s">
        <v>464</v>
      </c>
      <c r="B15" s="98"/>
      <c r="C15" s="98"/>
      <c r="D15" s="99"/>
    </row>
    <row r="17" spans="1:4" ht="23.25" customHeight="1" x14ac:dyDescent="0.2">
      <c r="A17" s="100" t="s">
        <v>466</v>
      </c>
      <c r="B17" s="101"/>
      <c r="C17" s="101"/>
      <c r="D17" s="101"/>
    </row>
    <row r="18" spans="1:4" ht="18.75" customHeight="1" x14ac:dyDescent="0.2">
      <c r="A18" s="102" t="s">
        <v>467</v>
      </c>
      <c r="B18" s="103"/>
      <c r="C18" s="103"/>
      <c r="D18" s="103"/>
    </row>
    <row r="19" spans="1:4" ht="18" customHeight="1" x14ac:dyDescent="0.2">
      <c r="A19" s="104" t="s">
        <v>468</v>
      </c>
      <c r="B19" s="103"/>
      <c r="C19" s="103"/>
      <c r="D19" s="103"/>
    </row>
    <row r="20" spans="1:4" ht="65.25" customHeight="1" x14ac:dyDescent="0.2">
      <c r="A20" s="102" t="s">
        <v>469</v>
      </c>
      <c r="B20" s="102"/>
      <c r="C20" s="102"/>
      <c r="D20" s="102"/>
    </row>
    <row r="21" spans="1:4" ht="31.5" customHeight="1" x14ac:dyDescent="0.2">
      <c r="A21" s="105" t="s">
        <v>471</v>
      </c>
      <c r="B21" s="106"/>
      <c r="C21" s="106"/>
      <c r="D21" s="106"/>
    </row>
    <row r="22" spans="1:4" ht="30" customHeight="1" x14ac:dyDescent="0.2">
      <c r="A22" s="107" t="s">
        <v>472</v>
      </c>
      <c r="B22" s="106"/>
      <c r="C22" s="106"/>
      <c r="D22" s="106"/>
    </row>
    <row r="23" spans="1:4" ht="18" customHeight="1" x14ac:dyDescent="0.2">
      <c r="A23" s="107" t="s">
        <v>470</v>
      </c>
      <c r="B23" s="107"/>
      <c r="C23" s="107"/>
      <c r="D23" s="107"/>
    </row>
    <row r="24" spans="1:4" ht="15" x14ac:dyDescent="0.25">
      <c r="A24" s="34"/>
      <c r="B24" s="93"/>
      <c r="C24" s="93"/>
      <c r="D24" s="33"/>
    </row>
    <row r="25" spans="1:4" ht="15" x14ac:dyDescent="0.25">
      <c r="A25" s="35" t="s">
        <v>465</v>
      </c>
      <c r="B25" s="34"/>
      <c r="C25" s="34"/>
      <c r="D25" s="33"/>
    </row>
  </sheetData>
  <mergeCells count="10">
    <mergeCell ref="B24:C24"/>
    <mergeCell ref="A2:D2"/>
    <mergeCell ref="A15:D15"/>
    <mergeCell ref="A17:D17"/>
    <mergeCell ref="A18:D18"/>
    <mergeCell ref="A19:D19"/>
    <mergeCell ref="A20:D20"/>
    <mergeCell ref="A21:D21"/>
    <mergeCell ref="A22:D22"/>
    <mergeCell ref="A23:D2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F0D7F-555A-4CB1-AFA2-A3D8301E2338}">
  <dimension ref="A3:F47"/>
  <sheetViews>
    <sheetView zoomScaleNormal="100" workbookViewId="0"/>
  </sheetViews>
  <sheetFormatPr baseColWidth="10" defaultRowHeight="12.75" x14ac:dyDescent="0.2"/>
  <cols>
    <col min="1" max="1" width="29" customWidth="1"/>
    <col min="2" max="2" width="14.28515625" customWidth="1"/>
    <col min="3" max="3" width="15.7109375" customWidth="1"/>
    <col min="4" max="4" width="16" customWidth="1"/>
    <col min="5" max="5" width="11.7109375" customWidth="1"/>
  </cols>
  <sheetData>
    <row r="3" spans="6:6" ht="21" customHeight="1" x14ac:dyDescent="0.2"/>
    <row r="10" spans="6:6" x14ac:dyDescent="0.2">
      <c r="F10" s="86"/>
    </row>
    <row r="14" spans="6:6" x14ac:dyDescent="0.2">
      <c r="F14" s="85"/>
    </row>
    <row r="15" spans="6:6" x14ac:dyDescent="0.2">
      <c r="F15" s="85"/>
    </row>
    <row r="20" spans="1:6" ht="16.5" customHeight="1" x14ac:dyDescent="0.2"/>
    <row r="27" spans="1:6" ht="13.5" thickBot="1" x14ac:dyDescent="0.25"/>
    <row r="28" spans="1:6" x14ac:dyDescent="0.2">
      <c r="A28" s="108" t="s">
        <v>457</v>
      </c>
      <c r="B28" s="109"/>
      <c r="C28" s="109"/>
      <c r="D28" s="109"/>
      <c r="E28" s="110"/>
    </row>
    <row r="29" spans="1:6" ht="13.5" thickBot="1" x14ac:dyDescent="0.25">
      <c r="A29" s="111"/>
      <c r="B29" s="112"/>
      <c r="C29" s="113"/>
      <c r="D29" s="112"/>
      <c r="E29" s="114"/>
    </row>
    <row r="30" spans="1:6" ht="26.25" thickBot="1" x14ac:dyDescent="0.25">
      <c r="A30" s="83" t="s">
        <v>456</v>
      </c>
      <c r="B30" s="84" t="s">
        <v>455</v>
      </c>
      <c r="C30" s="83" t="s">
        <v>473</v>
      </c>
      <c r="D30" s="83" t="s">
        <v>454</v>
      </c>
      <c r="E30" s="82" t="s">
        <v>453</v>
      </c>
    </row>
    <row r="31" spans="1:6" x14ac:dyDescent="0.2">
      <c r="A31" s="58" t="s">
        <v>452</v>
      </c>
      <c r="B31" s="57">
        <v>1800907.5958871779</v>
      </c>
      <c r="C31" s="57">
        <v>2177171.8232930675</v>
      </c>
      <c r="D31" s="81">
        <f>+C31/C$44</f>
        <v>7.2526677720561553E-2</v>
      </c>
      <c r="E31" s="80">
        <f t="shared" ref="E31:E46" si="0">+C31/B31-1</f>
        <v>0.20893033505171665</v>
      </c>
      <c r="F31" s="2"/>
    </row>
    <row r="32" spans="1:6" x14ac:dyDescent="0.2">
      <c r="A32" s="74" t="s">
        <v>451</v>
      </c>
      <c r="B32" s="73">
        <v>256254.11729066563</v>
      </c>
      <c r="C32" s="73">
        <v>183483.55927698783</v>
      </c>
      <c r="D32" s="79">
        <f t="shared" ref="D32:D44" si="1">+C32/C$44</f>
        <v>6.11226584338922E-3</v>
      </c>
      <c r="E32" s="78">
        <f t="shared" si="0"/>
        <v>-0.28397810260794809</v>
      </c>
      <c r="F32" s="2"/>
    </row>
    <row r="33" spans="1:6" x14ac:dyDescent="0.2">
      <c r="A33" s="74" t="s">
        <v>450</v>
      </c>
      <c r="B33" s="73">
        <v>2090397.2780167826</v>
      </c>
      <c r="C33" s="73">
        <v>2824643.0319672758</v>
      </c>
      <c r="D33" s="79">
        <f t="shared" si="1"/>
        <v>9.4095455702369768E-2</v>
      </c>
      <c r="E33" s="78">
        <f t="shared" si="0"/>
        <v>0.35124699102511858</v>
      </c>
      <c r="F33" s="2"/>
    </row>
    <row r="34" spans="1:6" x14ac:dyDescent="0.2">
      <c r="A34" s="74" t="s">
        <v>449</v>
      </c>
      <c r="B34" s="73">
        <v>2819367.029237174</v>
      </c>
      <c r="C34" s="73">
        <v>4375677.9530046135</v>
      </c>
      <c r="D34" s="79">
        <f t="shared" si="1"/>
        <v>0.14576405100931411</v>
      </c>
      <c r="E34" s="78">
        <f t="shared" si="0"/>
        <v>0.55200720857848906</v>
      </c>
      <c r="F34" s="2"/>
    </row>
    <row r="35" spans="1:6" x14ac:dyDescent="0.2">
      <c r="A35" s="74" t="s">
        <v>448</v>
      </c>
      <c r="B35" s="73">
        <v>595785.02331030334</v>
      </c>
      <c r="C35" s="73">
        <v>785856.24265747529</v>
      </c>
      <c r="D35" s="79">
        <f t="shared" si="1"/>
        <v>2.6178706630376043E-2</v>
      </c>
      <c r="E35" s="78">
        <f t="shared" si="0"/>
        <v>0.31902651444827779</v>
      </c>
      <c r="F35" s="2"/>
    </row>
    <row r="36" spans="1:6" x14ac:dyDescent="0.2">
      <c r="A36" s="74" t="s">
        <v>447</v>
      </c>
      <c r="B36" s="73">
        <v>9995297.663174361</v>
      </c>
      <c r="C36" s="73">
        <v>10484971.404291902</v>
      </c>
      <c r="D36" s="72">
        <f t="shared" si="1"/>
        <v>0.34927888272877955</v>
      </c>
      <c r="E36" s="71">
        <f t="shared" si="0"/>
        <v>4.8990411053153826E-2</v>
      </c>
      <c r="F36" s="2"/>
    </row>
    <row r="37" spans="1:6" x14ac:dyDescent="0.2">
      <c r="A37" s="74" t="s">
        <v>446</v>
      </c>
      <c r="B37" s="73">
        <v>51620.536253618644</v>
      </c>
      <c r="C37" s="73">
        <v>70899.415366732719</v>
      </c>
      <c r="D37" s="72">
        <f t="shared" si="1"/>
        <v>2.3618250952290956E-3</v>
      </c>
      <c r="E37" s="71">
        <f t="shared" si="0"/>
        <v>0.37347304991940322</v>
      </c>
      <c r="F37" s="2"/>
    </row>
    <row r="38" spans="1:6" ht="13.5" thickBot="1" x14ac:dyDescent="0.25">
      <c r="A38" s="70" t="s">
        <v>445</v>
      </c>
      <c r="B38" s="69">
        <v>2489893.0847472171</v>
      </c>
      <c r="C38" s="69">
        <v>3292404.9972999045</v>
      </c>
      <c r="D38" s="68">
        <f t="shared" si="1"/>
        <v>0.10967769911864854</v>
      </c>
      <c r="E38" s="67">
        <f t="shared" si="0"/>
        <v>0.32230777998813598</v>
      </c>
      <c r="F38" s="2"/>
    </row>
    <row r="39" spans="1:6" ht="13.5" thickBot="1" x14ac:dyDescent="0.25">
      <c r="A39" s="66" t="s">
        <v>233</v>
      </c>
      <c r="B39" s="65">
        <v>20099522.327917296</v>
      </c>
      <c r="C39" s="65">
        <v>24195108.427157957</v>
      </c>
      <c r="D39" s="64">
        <f t="shared" si="1"/>
        <v>0.80599556384866777</v>
      </c>
      <c r="E39" s="63">
        <f t="shared" si="0"/>
        <v>0.20376534488842468</v>
      </c>
      <c r="F39" s="2"/>
    </row>
    <row r="40" spans="1:6" x14ac:dyDescent="0.2">
      <c r="A40" s="77" t="s">
        <v>444</v>
      </c>
      <c r="B40" s="76">
        <v>1783781.7544356403</v>
      </c>
      <c r="C40" s="76">
        <v>2435581.1695793257</v>
      </c>
      <c r="D40" s="75">
        <f t="shared" si="1"/>
        <v>8.1134896501262557E-2</v>
      </c>
      <c r="E40" s="55">
        <f t="shared" si="0"/>
        <v>0.36540311813532611</v>
      </c>
      <c r="F40" s="2"/>
    </row>
    <row r="41" spans="1:6" x14ac:dyDescent="0.2">
      <c r="A41" s="74" t="s">
        <v>443</v>
      </c>
      <c r="B41" s="73">
        <v>2009481.4908954347</v>
      </c>
      <c r="C41" s="73">
        <v>3046763.8856798066</v>
      </c>
      <c r="D41" s="72">
        <f t="shared" si="1"/>
        <v>0.1014948200519681</v>
      </c>
      <c r="E41" s="71">
        <f t="shared" si="0"/>
        <v>0.51619405278630048</v>
      </c>
      <c r="F41" s="2"/>
    </row>
    <row r="42" spans="1:6" ht="13.5" thickBot="1" x14ac:dyDescent="0.25">
      <c r="A42" s="70" t="s">
        <v>442</v>
      </c>
      <c r="B42" s="69">
        <v>602101.84713865747</v>
      </c>
      <c r="C42" s="69">
        <v>341456.68580411596</v>
      </c>
      <c r="D42" s="68">
        <f t="shared" si="1"/>
        <v>1.137471959810156E-2</v>
      </c>
      <c r="E42" s="67">
        <f t="shared" si="0"/>
        <v>-0.43289214702328882</v>
      </c>
      <c r="F42" s="2"/>
    </row>
    <row r="43" spans="1:6" ht="13.5" thickBot="1" x14ac:dyDescent="0.25">
      <c r="A43" s="66" t="s">
        <v>234</v>
      </c>
      <c r="B43" s="65">
        <v>4395365.0924697323</v>
      </c>
      <c r="C43" s="65">
        <v>5823801.7410632484</v>
      </c>
      <c r="D43" s="64">
        <f t="shared" si="1"/>
        <v>0.19400443615133223</v>
      </c>
      <c r="E43" s="63">
        <f>+C43/B43-1</f>
        <v>0.32498703032445597</v>
      </c>
      <c r="F43" s="2"/>
    </row>
    <row r="44" spans="1:6" ht="13.5" thickBot="1" x14ac:dyDescent="0.25">
      <c r="A44" s="62" t="s">
        <v>441</v>
      </c>
      <c r="B44" s="61">
        <v>24494887.42038703</v>
      </c>
      <c r="C44" s="61">
        <v>30018910.168221205</v>
      </c>
      <c r="D44" s="60">
        <f t="shared" si="1"/>
        <v>1</v>
      </c>
      <c r="E44" s="59">
        <f t="shared" si="0"/>
        <v>0.22551737646430436</v>
      </c>
      <c r="F44" s="2"/>
    </row>
    <row r="45" spans="1:6" x14ac:dyDescent="0.2">
      <c r="A45" s="58" t="s">
        <v>440</v>
      </c>
      <c r="B45" s="57">
        <v>268056</v>
      </c>
      <c r="C45" s="57">
        <v>247769</v>
      </c>
      <c r="D45" s="56"/>
      <c r="E45" s="55">
        <f t="shared" si="0"/>
        <v>-7.5681947055839083E-2</v>
      </c>
      <c r="F45" s="2"/>
    </row>
    <row r="46" spans="1:6" ht="13.5" thickBot="1" x14ac:dyDescent="0.25">
      <c r="A46" s="54" t="s">
        <v>439</v>
      </c>
      <c r="B46" s="53">
        <v>163</v>
      </c>
      <c r="C46" s="53">
        <v>151</v>
      </c>
      <c r="D46" s="52"/>
      <c r="E46" s="51">
        <f t="shared" si="0"/>
        <v>-7.361963190184051E-2</v>
      </c>
      <c r="F46" s="2"/>
    </row>
    <row r="47" spans="1:6" x14ac:dyDescent="0.2">
      <c r="D47" s="50"/>
    </row>
  </sheetData>
  <mergeCells count="1">
    <mergeCell ref="A28:E2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EE031-0583-4093-89C2-CF26A49002D7}">
  <dimension ref="A1:AN56"/>
  <sheetViews>
    <sheetView workbookViewId="0">
      <selection activeCell="B30" sqref="B30"/>
    </sheetView>
  </sheetViews>
  <sheetFormatPr baseColWidth="10" defaultRowHeight="12.75" x14ac:dyDescent="0.2"/>
  <cols>
    <col min="1" max="1" width="24.7109375" style="2" bestFit="1" customWidth="1"/>
    <col min="2" max="9" width="11.42578125" style="3"/>
    <col min="10" max="10" width="14.7109375" style="3" bestFit="1" customWidth="1"/>
    <col min="11" max="11" width="11.42578125" style="3"/>
    <col min="12" max="12" width="25.85546875" style="3" bestFit="1" customWidth="1"/>
    <col min="13" max="14" width="11.42578125" style="3" customWidth="1"/>
    <col min="15" max="19" width="11.42578125" style="3"/>
    <col min="20" max="26" width="11.42578125" style="2"/>
    <col min="27" max="27" width="14.7109375" style="2" bestFit="1" customWidth="1"/>
    <col min="28" max="16384" width="11.42578125" style="2"/>
  </cols>
  <sheetData>
    <row r="1" spans="1:27" ht="15" x14ac:dyDescent="0.2">
      <c r="A1" s="124" t="s">
        <v>252</v>
      </c>
      <c r="B1" s="124"/>
      <c r="C1" s="124"/>
      <c r="D1" s="124"/>
      <c r="E1" s="124"/>
      <c r="F1" s="124"/>
      <c r="G1" s="124"/>
      <c r="H1" s="124"/>
      <c r="I1" s="124"/>
      <c r="J1" s="124"/>
      <c r="L1" s="115" t="s">
        <v>259</v>
      </c>
      <c r="M1" s="116"/>
      <c r="N1" s="116"/>
      <c r="O1" s="116"/>
      <c r="P1" s="116"/>
      <c r="Q1" s="116"/>
      <c r="R1" s="116"/>
      <c r="S1" s="116"/>
      <c r="T1" s="116"/>
      <c r="U1" s="116"/>
      <c r="V1" s="116"/>
      <c r="W1" s="116"/>
      <c r="X1" s="116"/>
      <c r="Y1" s="116"/>
      <c r="Z1" s="116"/>
      <c r="AA1" s="117"/>
    </row>
    <row r="2" spans="1:27" ht="15" x14ac:dyDescent="0.2">
      <c r="A2" s="125" t="s">
        <v>253</v>
      </c>
      <c r="B2" s="125"/>
      <c r="C2" s="125"/>
      <c r="D2" s="125"/>
      <c r="E2" s="125"/>
      <c r="F2" s="125"/>
      <c r="G2" s="125"/>
      <c r="H2" s="125"/>
      <c r="I2" s="125"/>
      <c r="J2" s="125"/>
      <c r="L2" s="118" t="s">
        <v>253</v>
      </c>
      <c r="M2" s="119"/>
      <c r="N2" s="119"/>
      <c r="O2" s="119"/>
      <c r="P2" s="119"/>
      <c r="Q2" s="119"/>
      <c r="R2" s="119"/>
      <c r="S2" s="119"/>
      <c r="T2" s="119"/>
      <c r="U2" s="119"/>
      <c r="V2" s="119"/>
      <c r="W2" s="119"/>
      <c r="X2" s="119"/>
      <c r="Y2" s="119"/>
      <c r="Z2" s="119"/>
      <c r="AA2" s="120"/>
    </row>
    <row r="3" spans="1:27" ht="51" x14ac:dyDescent="0.2">
      <c r="A3" s="4" t="s">
        <v>230</v>
      </c>
      <c r="B3" s="15" t="s">
        <v>250</v>
      </c>
      <c r="C3" s="15" t="s">
        <v>250</v>
      </c>
      <c r="D3" s="15" t="s">
        <v>156</v>
      </c>
      <c r="E3" s="15" t="s">
        <v>251</v>
      </c>
      <c r="F3" s="15" t="s">
        <v>251</v>
      </c>
      <c r="G3" s="15" t="s">
        <v>199</v>
      </c>
      <c r="H3" s="15" t="s">
        <v>156</v>
      </c>
      <c r="I3" s="15" t="s">
        <v>193</v>
      </c>
      <c r="J3" s="126" t="s">
        <v>236</v>
      </c>
      <c r="L3" s="4" t="s">
        <v>230</v>
      </c>
      <c r="M3" s="4" t="s">
        <v>169</v>
      </c>
      <c r="N3" s="4" t="s">
        <v>212</v>
      </c>
      <c r="O3" s="15" t="s">
        <v>254</v>
      </c>
      <c r="P3" s="15" t="s">
        <v>255</v>
      </c>
      <c r="Q3" s="15" t="s">
        <v>139</v>
      </c>
      <c r="R3" s="15" t="s">
        <v>165</v>
      </c>
      <c r="S3" s="15" t="s">
        <v>256</v>
      </c>
      <c r="T3" s="15" t="s">
        <v>153</v>
      </c>
      <c r="U3" s="15" t="s">
        <v>159</v>
      </c>
      <c r="V3" s="15" t="s">
        <v>163</v>
      </c>
      <c r="W3" s="15" t="s">
        <v>205</v>
      </c>
      <c r="X3" s="15" t="s">
        <v>257</v>
      </c>
      <c r="Y3" s="15" t="s">
        <v>180</v>
      </c>
      <c r="Z3" s="15" t="s">
        <v>258</v>
      </c>
      <c r="AA3" s="126" t="s">
        <v>236</v>
      </c>
    </row>
    <row r="4" spans="1:27" x14ac:dyDescent="0.2">
      <c r="A4" s="4" t="s">
        <v>231</v>
      </c>
      <c r="B4" s="4" t="s">
        <v>136</v>
      </c>
      <c r="C4" s="4" t="s">
        <v>152</v>
      </c>
      <c r="D4" s="4" t="s">
        <v>158</v>
      </c>
      <c r="E4" s="4" t="s">
        <v>195</v>
      </c>
      <c r="F4" s="4" t="s">
        <v>168</v>
      </c>
      <c r="G4" s="4" t="s">
        <v>137</v>
      </c>
      <c r="H4" s="4" t="s">
        <v>145</v>
      </c>
      <c r="I4" s="4" t="s">
        <v>98</v>
      </c>
      <c r="J4" s="126"/>
      <c r="L4" s="4" t="s">
        <v>231</v>
      </c>
      <c r="M4" s="16" t="s">
        <v>171</v>
      </c>
      <c r="N4" s="16" t="s">
        <v>219</v>
      </c>
      <c r="O4" s="16" t="s">
        <v>136</v>
      </c>
      <c r="P4" s="16" t="s">
        <v>152</v>
      </c>
      <c r="Q4" s="16" t="s">
        <v>141</v>
      </c>
      <c r="R4" s="16" t="s">
        <v>215</v>
      </c>
      <c r="S4" s="16" t="s">
        <v>214</v>
      </c>
      <c r="T4" s="16" t="s">
        <v>155</v>
      </c>
      <c r="U4" s="16" t="s">
        <v>137</v>
      </c>
      <c r="V4" s="16" t="s">
        <v>138</v>
      </c>
      <c r="W4" s="16" t="s">
        <v>218</v>
      </c>
      <c r="X4" s="16" t="s">
        <v>145</v>
      </c>
      <c r="Y4" s="16" t="s">
        <v>217</v>
      </c>
      <c r="Z4" s="16" t="s">
        <v>213</v>
      </c>
      <c r="AA4" s="126"/>
    </row>
    <row r="5" spans="1:27" x14ac:dyDescent="0.2">
      <c r="A5" s="5" t="s">
        <v>220</v>
      </c>
      <c r="B5" s="14">
        <v>1944965</v>
      </c>
      <c r="C5" s="14">
        <v>1941331</v>
      </c>
      <c r="D5" s="14">
        <v>2086684</v>
      </c>
      <c r="E5" s="14">
        <v>1533512</v>
      </c>
      <c r="F5" s="14">
        <v>1401699.5</v>
      </c>
      <c r="G5" s="14">
        <v>2215271</v>
      </c>
      <c r="H5" s="14">
        <v>4034797</v>
      </c>
      <c r="I5" s="14">
        <v>1570883</v>
      </c>
      <c r="J5" s="14">
        <f>+(B5*$B$19+C5*$C$19+D5*$D$19+E5*$E$19+F5*$F$19+G5*$G$19+H5*$H$19+I5*$I$19)/$J$19</f>
        <v>2177171.8232930675</v>
      </c>
      <c r="L5" s="5" t="s">
        <v>220</v>
      </c>
      <c r="M5" s="14">
        <v>1789367</v>
      </c>
      <c r="N5" s="14">
        <v>2627240</v>
      </c>
      <c r="O5" s="14">
        <v>1447464.1666666667</v>
      </c>
      <c r="P5" s="14">
        <v>2016461</v>
      </c>
      <c r="Q5" s="14">
        <v>7823452</v>
      </c>
      <c r="R5" s="14">
        <v>15096434</v>
      </c>
      <c r="S5" s="14">
        <v>11280441.5</v>
      </c>
      <c r="T5" s="14">
        <v>4449008</v>
      </c>
      <c r="U5" s="14">
        <v>176562</v>
      </c>
      <c r="V5" s="14">
        <v>12396519</v>
      </c>
      <c r="W5" s="14">
        <v>0</v>
      </c>
      <c r="X5" s="14">
        <v>3392019.5</v>
      </c>
      <c r="Y5" s="14">
        <v>3058814</v>
      </c>
      <c r="Z5" s="14">
        <v>2768380.5</v>
      </c>
      <c r="AA5" s="14">
        <f>+(+M5*$M$19+N5*$N$19+O5*$O$19+P5*$P$19+Q5*$Q$19+R5*$R$19+S5*$S$19+T5*$T$19+U5*$U$19+V5*$V$19+W5*$W$19+X5*$X$19+Y5*$Y$19+Z5*$Z$19)/$AA$19</f>
        <v>3537718.4913955219</v>
      </c>
    </row>
    <row r="6" spans="1:27" x14ac:dyDescent="0.2">
      <c r="A6" s="5" t="s">
        <v>221</v>
      </c>
      <c r="B6" s="14">
        <v>163215</v>
      </c>
      <c r="C6" s="14">
        <v>167141</v>
      </c>
      <c r="D6" s="14">
        <v>40886</v>
      </c>
      <c r="E6" s="14">
        <v>380722</v>
      </c>
      <c r="F6" s="14">
        <v>381417.5</v>
      </c>
      <c r="G6" s="14">
        <v>152686</v>
      </c>
      <c r="H6" s="14">
        <v>125969</v>
      </c>
      <c r="I6" s="14">
        <v>375060</v>
      </c>
      <c r="J6" s="14">
        <f t="shared" ref="J6:J16" si="0">+(B6*$B$19+C6*$C$19+D6*$D$19+E6*$E$19+F6*$F$19+G6*$G$19+H6*$H$19+I6*$I$19)/$J$19</f>
        <v>183483.55927698783</v>
      </c>
      <c r="L6" s="5" t="s">
        <v>221</v>
      </c>
      <c r="M6" s="14">
        <v>789367</v>
      </c>
      <c r="N6" s="14">
        <v>62280</v>
      </c>
      <c r="O6" s="14">
        <v>135886.16666666666</v>
      </c>
      <c r="P6" s="14">
        <v>274367.71428571426</v>
      </c>
      <c r="Q6" s="14">
        <v>101803</v>
      </c>
      <c r="R6" s="14">
        <v>197009</v>
      </c>
      <c r="S6" s="14">
        <v>45466.5</v>
      </c>
      <c r="T6" s="14">
        <v>143704</v>
      </c>
      <c r="U6" s="14">
        <v>0</v>
      </c>
      <c r="V6" s="14">
        <v>0</v>
      </c>
      <c r="W6" s="14">
        <v>3478265</v>
      </c>
      <c r="X6" s="14">
        <v>106385.5</v>
      </c>
      <c r="Y6" s="14">
        <v>144892</v>
      </c>
      <c r="Z6" s="14">
        <v>275506</v>
      </c>
      <c r="AA6" s="14">
        <f t="shared" ref="AA6:AA16" si="1">+(+M6*$M$19+N6*$N$19+O6*$O$19+P6*$P$19+Q6*$Q$19+R6*$R$19+S6*$S$19+T6*$T$19+U6*$U$19+V6*$V$19+W6*$W$19+X6*$X$19+Y6*$Y$19+Z6*$Z$19)/$AA$19</f>
        <v>234064.356236564</v>
      </c>
    </row>
    <row r="7" spans="1:27" x14ac:dyDescent="0.2">
      <c r="A7" s="5" t="s">
        <v>222</v>
      </c>
      <c r="B7" s="14">
        <v>2907762</v>
      </c>
      <c r="C7" s="14">
        <v>2739346</v>
      </c>
      <c r="D7" s="14">
        <v>6136447</v>
      </c>
      <c r="E7" s="14">
        <v>434433</v>
      </c>
      <c r="F7" s="14">
        <v>424838.5</v>
      </c>
      <c r="G7" s="14">
        <v>3552477</v>
      </c>
      <c r="H7" s="14">
        <v>4713392</v>
      </c>
      <c r="I7" s="14">
        <v>461042</v>
      </c>
      <c r="J7" s="14">
        <f t="shared" si="0"/>
        <v>2824643.0319672758</v>
      </c>
      <c r="L7" s="5" t="s">
        <v>222</v>
      </c>
      <c r="M7" s="14">
        <v>716349</v>
      </c>
      <c r="N7" s="14">
        <v>2832336</v>
      </c>
      <c r="O7" s="14">
        <v>3681768.6666666665</v>
      </c>
      <c r="P7" s="14">
        <v>3018800.7142857141</v>
      </c>
      <c r="Q7" s="14">
        <v>11377881</v>
      </c>
      <c r="R7" s="14">
        <v>6168576</v>
      </c>
      <c r="S7" s="14">
        <v>3532154.5</v>
      </c>
      <c r="T7" s="14">
        <v>1579076</v>
      </c>
      <c r="U7" s="14">
        <v>5282464</v>
      </c>
      <c r="V7" s="14">
        <v>6955746</v>
      </c>
      <c r="W7" s="14">
        <v>11040183</v>
      </c>
      <c r="X7" s="14">
        <v>4857231.5</v>
      </c>
      <c r="Y7" s="14">
        <v>6250989</v>
      </c>
      <c r="Z7" s="14">
        <v>4466463.5</v>
      </c>
      <c r="AA7" s="14">
        <f t="shared" si="1"/>
        <v>4685120.1717411801</v>
      </c>
    </row>
    <row r="8" spans="1:27" x14ac:dyDescent="0.2">
      <c r="A8" s="5" t="s">
        <v>223</v>
      </c>
      <c r="B8" s="14">
        <v>4304580.5</v>
      </c>
      <c r="C8" s="14">
        <v>4398130</v>
      </c>
      <c r="D8" s="14">
        <v>1913543</v>
      </c>
      <c r="E8" s="14">
        <v>5418395</v>
      </c>
      <c r="F8" s="14">
        <v>2089677</v>
      </c>
      <c r="G8" s="14">
        <v>1913600</v>
      </c>
      <c r="H8" s="14">
        <v>6682402</v>
      </c>
      <c r="I8" s="14">
        <v>4918635</v>
      </c>
      <c r="J8" s="14">
        <f t="shared" si="0"/>
        <v>4375677.9530046135</v>
      </c>
      <c r="L8" s="5" t="s">
        <v>223</v>
      </c>
      <c r="M8" s="14">
        <v>1909897</v>
      </c>
      <c r="N8" s="14">
        <v>635161</v>
      </c>
      <c r="O8" s="14">
        <v>3429998.1666666665</v>
      </c>
      <c r="P8" s="14">
        <v>2722737.7142857141</v>
      </c>
      <c r="Q8" s="14">
        <v>6993689</v>
      </c>
      <c r="R8" s="14">
        <v>8403851</v>
      </c>
      <c r="S8" s="14">
        <v>7863486.5</v>
      </c>
      <c r="T8" s="14">
        <v>1687776</v>
      </c>
      <c r="U8" s="14">
        <v>278714</v>
      </c>
      <c r="V8" s="14">
        <v>8374886</v>
      </c>
      <c r="W8" s="14">
        <v>537801</v>
      </c>
      <c r="X8" s="14">
        <v>3005043</v>
      </c>
      <c r="Y8" s="14">
        <v>898098</v>
      </c>
      <c r="Z8" s="14">
        <v>1277939</v>
      </c>
      <c r="AA8" s="14">
        <f t="shared" si="1"/>
        <v>2803009.1085320115</v>
      </c>
    </row>
    <row r="9" spans="1:27" x14ac:dyDescent="0.2">
      <c r="A9" s="5" t="s">
        <v>232</v>
      </c>
      <c r="B9" s="14">
        <v>576887</v>
      </c>
      <c r="C9" s="14">
        <v>584933</v>
      </c>
      <c r="D9" s="14">
        <v>1751256</v>
      </c>
      <c r="E9" s="14">
        <v>0</v>
      </c>
      <c r="F9" s="14">
        <v>8390</v>
      </c>
      <c r="G9" s="14">
        <v>949688</v>
      </c>
      <c r="H9" s="14">
        <v>2403042</v>
      </c>
      <c r="I9" s="14">
        <v>0</v>
      </c>
      <c r="J9" s="14">
        <f t="shared" si="0"/>
        <v>785856.24265747529</v>
      </c>
      <c r="L9" s="5" t="s">
        <v>232</v>
      </c>
      <c r="M9" s="14">
        <v>408126</v>
      </c>
      <c r="N9" s="14">
        <v>27753</v>
      </c>
      <c r="O9" s="14">
        <v>1345717.1666666667</v>
      </c>
      <c r="P9" s="14">
        <v>636578.42857142852</v>
      </c>
      <c r="Q9" s="14">
        <v>5480622</v>
      </c>
      <c r="R9" s="14">
        <v>2586437</v>
      </c>
      <c r="S9" s="14">
        <v>4180911.5</v>
      </c>
      <c r="T9" s="14">
        <v>1080326</v>
      </c>
      <c r="U9" s="14">
        <v>770075</v>
      </c>
      <c r="V9" s="14">
        <v>4855857</v>
      </c>
      <c r="W9" s="14">
        <v>3576765</v>
      </c>
      <c r="X9" s="14">
        <v>1618849</v>
      </c>
      <c r="Y9" s="14">
        <v>1580785</v>
      </c>
      <c r="Z9" s="14">
        <v>672295</v>
      </c>
      <c r="AA9" s="14">
        <f t="shared" si="1"/>
        <v>1515975.5590527735</v>
      </c>
    </row>
    <row r="10" spans="1:27" x14ac:dyDescent="0.2">
      <c r="A10" s="5" t="s">
        <v>224</v>
      </c>
      <c r="B10" s="14">
        <v>9803570</v>
      </c>
      <c r="C10" s="14">
        <v>9650489.5</v>
      </c>
      <c r="D10" s="14">
        <v>21682571</v>
      </c>
      <c r="E10" s="14">
        <v>3848079</v>
      </c>
      <c r="F10" s="14">
        <v>3066042.5</v>
      </c>
      <c r="G10" s="14">
        <v>10172937</v>
      </c>
      <c r="H10" s="14">
        <v>20374347</v>
      </c>
      <c r="I10" s="14">
        <v>7664143</v>
      </c>
      <c r="J10" s="14">
        <f t="shared" si="0"/>
        <v>10484971.404291902</v>
      </c>
      <c r="L10" s="5" t="s">
        <v>224</v>
      </c>
      <c r="M10" s="14">
        <v>5858775</v>
      </c>
      <c r="N10" s="14">
        <v>8030725</v>
      </c>
      <c r="O10" s="14">
        <v>9789463.666666666</v>
      </c>
      <c r="P10" s="14">
        <v>12554591.142857144</v>
      </c>
      <c r="Q10" s="14">
        <v>27180248</v>
      </c>
      <c r="R10" s="14">
        <v>25239834</v>
      </c>
      <c r="S10" s="14">
        <v>17278217</v>
      </c>
      <c r="T10" s="14">
        <v>11113432</v>
      </c>
      <c r="U10" s="14">
        <v>3699069</v>
      </c>
      <c r="V10" s="14">
        <v>22919406</v>
      </c>
      <c r="W10" s="14">
        <v>35363160</v>
      </c>
      <c r="X10" s="14">
        <v>19453278</v>
      </c>
      <c r="Y10" s="14">
        <v>28729508</v>
      </c>
      <c r="Z10" s="14">
        <v>2707485</v>
      </c>
      <c r="AA10" s="14">
        <f t="shared" si="1"/>
        <v>12215668.075425176</v>
      </c>
    </row>
    <row r="11" spans="1:27" x14ac:dyDescent="0.2">
      <c r="A11" s="5" t="s">
        <v>225</v>
      </c>
      <c r="B11" s="14">
        <v>0</v>
      </c>
      <c r="C11" s="14">
        <v>0</v>
      </c>
      <c r="D11" s="14">
        <v>0</v>
      </c>
      <c r="E11" s="14">
        <v>520573</v>
      </c>
      <c r="F11" s="14">
        <v>383485</v>
      </c>
      <c r="G11" s="14">
        <v>314468</v>
      </c>
      <c r="H11" s="14">
        <v>0</v>
      </c>
      <c r="I11" s="14">
        <v>1323228</v>
      </c>
      <c r="J11" s="14">
        <f t="shared" si="0"/>
        <v>70899.415366732719</v>
      </c>
      <c r="L11" s="5" t="s">
        <v>225</v>
      </c>
      <c r="M11" s="14">
        <v>0</v>
      </c>
      <c r="N11" s="14">
        <v>179331</v>
      </c>
      <c r="O11" s="14">
        <v>3497.3333333333335</v>
      </c>
      <c r="P11" s="14">
        <v>0</v>
      </c>
      <c r="Q11" s="14">
        <v>7666774</v>
      </c>
      <c r="R11" s="14">
        <v>489836</v>
      </c>
      <c r="S11" s="14">
        <v>2055260</v>
      </c>
      <c r="T11" s="14">
        <v>674557</v>
      </c>
      <c r="U11" s="14">
        <v>20394</v>
      </c>
      <c r="V11" s="14">
        <v>0</v>
      </c>
      <c r="W11" s="14">
        <v>0</v>
      </c>
      <c r="X11" s="14">
        <v>54200.5</v>
      </c>
      <c r="Y11" s="14">
        <v>351387</v>
      </c>
      <c r="Z11" s="14">
        <v>586220.5</v>
      </c>
      <c r="AA11" s="14">
        <f t="shared" si="1"/>
        <v>554995.00089355826</v>
      </c>
    </row>
    <row r="12" spans="1:27" x14ac:dyDescent="0.2">
      <c r="A12" s="5" t="s">
        <v>226</v>
      </c>
      <c r="B12" s="14">
        <v>2251107.5</v>
      </c>
      <c r="C12" s="14">
        <v>3169256.5</v>
      </c>
      <c r="D12" s="14">
        <v>1207995</v>
      </c>
      <c r="E12" s="14">
        <v>2008870</v>
      </c>
      <c r="F12" s="14">
        <v>1856276.5</v>
      </c>
      <c r="G12" s="14">
        <v>3203562</v>
      </c>
      <c r="H12" s="14">
        <v>6007224</v>
      </c>
      <c r="I12" s="14">
        <v>0</v>
      </c>
      <c r="J12" s="14">
        <f t="shared" si="0"/>
        <v>3292404.9972999045</v>
      </c>
      <c r="L12" s="5" t="s">
        <v>226</v>
      </c>
      <c r="M12" s="14">
        <v>3819794</v>
      </c>
      <c r="N12" s="14">
        <v>4434639</v>
      </c>
      <c r="O12" s="14">
        <v>801712</v>
      </c>
      <c r="P12" s="14">
        <v>2188437.4285714286</v>
      </c>
      <c r="Q12" s="14">
        <v>0</v>
      </c>
      <c r="R12" s="14">
        <v>0</v>
      </c>
      <c r="S12" s="14">
        <v>3235454</v>
      </c>
      <c r="T12" s="14">
        <v>2268163</v>
      </c>
      <c r="U12" s="14">
        <v>110132</v>
      </c>
      <c r="V12" s="14">
        <v>7994499</v>
      </c>
      <c r="W12" s="14">
        <v>0</v>
      </c>
      <c r="X12" s="14">
        <v>4189009.5</v>
      </c>
      <c r="Y12" s="14">
        <v>1633300</v>
      </c>
      <c r="Z12" s="14">
        <v>493971.5</v>
      </c>
      <c r="AA12" s="14">
        <f t="shared" si="1"/>
        <v>1532963.7053649884</v>
      </c>
    </row>
    <row r="13" spans="1:27" x14ac:dyDescent="0.2">
      <c r="A13" s="6" t="s">
        <v>233</v>
      </c>
      <c r="B13" s="4">
        <f>SUM(B5:B12)</f>
        <v>21952087</v>
      </c>
      <c r="C13" s="4">
        <f t="shared" ref="C13:G13" si="2">SUM(C5:C12)</f>
        <v>22650627</v>
      </c>
      <c r="D13" s="4">
        <f t="shared" si="2"/>
        <v>34819382</v>
      </c>
      <c r="E13" s="4">
        <f t="shared" si="2"/>
        <v>14144584</v>
      </c>
      <c r="F13" s="4">
        <f t="shared" si="2"/>
        <v>9611826.5</v>
      </c>
      <c r="G13" s="4">
        <f t="shared" si="2"/>
        <v>22474689</v>
      </c>
      <c r="H13" s="4">
        <f>SUM(H5:H12)</f>
        <v>44341173</v>
      </c>
      <c r="I13" s="4">
        <f>SUM(I5:I12)</f>
        <v>16312991</v>
      </c>
      <c r="J13" s="4">
        <f t="shared" si="0"/>
        <v>24195108.427157957</v>
      </c>
      <c r="L13" s="6" t="s">
        <v>233</v>
      </c>
      <c r="M13" s="4">
        <f>SUM(M5:M12)</f>
        <v>15291675</v>
      </c>
      <c r="N13" s="4">
        <f>SUM(N5:N12)</f>
        <v>18829465</v>
      </c>
      <c r="O13" s="4">
        <f>SUM(O5:O12)</f>
        <v>20635507.333333332</v>
      </c>
      <c r="P13" s="4">
        <f t="shared" ref="P13:Z13" si="3">SUM(P5:P12)</f>
        <v>23411974.142857146</v>
      </c>
      <c r="Q13" s="4">
        <f t="shared" si="3"/>
        <v>66624469</v>
      </c>
      <c r="R13" s="4">
        <f t="shared" si="3"/>
        <v>58181977</v>
      </c>
      <c r="S13" s="4">
        <f t="shared" si="3"/>
        <v>49471391.5</v>
      </c>
      <c r="T13" s="4">
        <f t="shared" si="3"/>
        <v>22996042</v>
      </c>
      <c r="U13" s="4">
        <f t="shared" si="3"/>
        <v>10337410</v>
      </c>
      <c r="V13" s="4">
        <f t="shared" si="3"/>
        <v>63496913</v>
      </c>
      <c r="W13" s="4">
        <f t="shared" si="3"/>
        <v>53996174</v>
      </c>
      <c r="X13" s="4">
        <f t="shared" si="3"/>
        <v>36676016.5</v>
      </c>
      <c r="Y13" s="4">
        <f t="shared" si="3"/>
        <v>42647773</v>
      </c>
      <c r="Z13" s="4">
        <f t="shared" si="3"/>
        <v>13248261</v>
      </c>
      <c r="AA13" s="4">
        <f t="shared" si="1"/>
        <v>27079514.468641773</v>
      </c>
    </row>
    <row r="14" spans="1:27" x14ac:dyDescent="0.2">
      <c r="A14" s="5" t="s">
        <v>227</v>
      </c>
      <c r="B14" s="14">
        <v>1876094</v>
      </c>
      <c r="C14" s="14">
        <v>2135336.5</v>
      </c>
      <c r="D14" s="14">
        <v>4731620</v>
      </c>
      <c r="E14" s="14">
        <v>2615222</v>
      </c>
      <c r="F14" s="14">
        <v>2009763</v>
      </c>
      <c r="G14" s="14">
        <v>1250871</v>
      </c>
      <c r="H14" s="14">
        <v>4866180</v>
      </c>
      <c r="I14" s="14">
        <v>2670341</v>
      </c>
      <c r="J14" s="14">
        <f t="shared" si="0"/>
        <v>2435581.1695793257</v>
      </c>
      <c r="L14" s="5" t="s">
        <v>227</v>
      </c>
      <c r="M14" s="14">
        <v>2596425</v>
      </c>
      <c r="N14" s="14">
        <v>586412</v>
      </c>
      <c r="O14" s="14">
        <v>1735671.8333333333</v>
      </c>
      <c r="P14" s="14">
        <v>1762367.2857142857</v>
      </c>
      <c r="Q14" s="14">
        <v>0</v>
      </c>
      <c r="R14" s="14">
        <v>0</v>
      </c>
      <c r="S14" s="14">
        <v>5727355</v>
      </c>
      <c r="T14" s="14">
        <v>245219</v>
      </c>
      <c r="U14" s="14">
        <v>378164</v>
      </c>
      <c r="V14" s="14">
        <v>7364992</v>
      </c>
      <c r="W14" s="14">
        <v>462918</v>
      </c>
      <c r="X14" s="14">
        <v>936136</v>
      </c>
      <c r="Y14" s="14">
        <v>837212</v>
      </c>
      <c r="Z14" s="14">
        <v>1366118</v>
      </c>
      <c r="AA14" s="14">
        <f t="shared" si="1"/>
        <v>1592541.845839208</v>
      </c>
    </row>
    <row r="15" spans="1:27" x14ac:dyDescent="0.2">
      <c r="A15" s="5" t="s">
        <v>228</v>
      </c>
      <c r="B15" s="14">
        <v>3087907.5</v>
      </c>
      <c r="C15" s="14">
        <v>3670875</v>
      </c>
      <c r="D15" s="14">
        <v>2789708</v>
      </c>
      <c r="E15" s="14">
        <v>694106</v>
      </c>
      <c r="F15" s="14">
        <v>631926</v>
      </c>
      <c r="G15" s="14">
        <v>1540203</v>
      </c>
      <c r="H15" s="14">
        <v>2876225</v>
      </c>
      <c r="I15" s="14">
        <v>749448</v>
      </c>
      <c r="J15" s="14">
        <f t="shared" si="0"/>
        <v>3046763.8856798066</v>
      </c>
      <c r="L15" s="5" t="s">
        <v>228</v>
      </c>
      <c r="M15" s="14">
        <v>350759</v>
      </c>
      <c r="N15" s="14">
        <v>147553</v>
      </c>
      <c r="O15" s="14">
        <v>1852331</v>
      </c>
      <c r="P15" s="14">
        <v>1764049</v>
      </c>
      <c r="Q15" s="14">
        <v>0</v>
      </c>
      <c r="R15" s="14">
        <v>258915</v>
      </c>
      <c r="S15" s="14">
        <v>3846814</v>
      </c>
      <c r="T15" s="14">
        <v>1054036</v>
      </c>
      <c r="U15" s="14">
        <v>1703729</v>
      </c>
      <c r="V15" s="14">
        <v>3474269</v>
      </c>
      <c r="W15" s="14">
        <v>366746</v>
      </c>
      <c r="X15" s="14">
        <v>1539957.5</v>
      </c>
      <c r="Y15" s="14">
        <v>847358</v>
      </c>
      <c r="Z15" s="14">
        <v>1931732</v>
      </c>
      <c r="AA15" s="14">
        <f t="shared" si="1"/>
        <v>1739700.3487297038</v>
      </c>
    </row>
    <row r="16" spans="1:27" x14ac:dyDescent="0.2">
      <c r="A16" s="5" t="s">
        <v>229</v>
      </c>
      <c r="B16" s="14">
        <v>125532</v>
      </c>
      <c r="C16" s="14">
        <v>142685.5</v>
      </c>
      <c r="D16" s="14">
        <v>0</v>
      </c>
      <c r="E16" s="14">
        <v>143749</v>
      </c>
      <c r="F16" s="14">
        <v>428908.5</v>
      </c>
      <c r="G16" s="14">
        <v>377589</v>
      </c>
      <c r="H16" s="14">
        <v>1410937</v>
      </c>
      <c r="I16" s="14">
        <v>1327</v>
      </c>
      <c r="J16" s="14">
        <f t="shared" si="0"/>
        <v>341456.68580411596</v>
      </c>
      <c r="L16" s="5" t="s">
        <v>229</v>
      </c>
      <c r="M16" s="14">
        <v>55737</v>
      </c>
      <c r="N16" s="14">
        <v>0</v>
      </c>
      <c r="O16" s="14">
        <v>178643.66666666666</v>
      </c>
      <c r="P16" s="14">
        <v>163164.14285714287</v>
      </c>
      <c r="Q16" s="14">
        <v>0</v>
      </c>
      <c r="R16" s="14">
        <v>386648</v>
      </c>
      <c r="S16" s="14">
        <v>172616</v>
      </c>
      <c r="T16" s="14">
        <v>690</v>
      </c>
      <c r="U16" s="14">
        <v>1954048</v>
      </c>
      <c r="V16" s="14">
        <v>3626114</v>
      </c>
      <c r="W16" s="14">
        <v>0</v>
      </c>
      <c r="X16" s="14">
        <v>1117553.5</v>
      </c>
      <c r="Y16" s="14">
        <v>0</v>
      </c>
      <c r="Z16" s="14">
        <v>23715.5</v>
      </c>
      <c r="AA16" s="14">
        <f t="shared" si="1"/>
        <v>532882.93054774788</v>
      </c>
    </row>
    <row r="17" spans="1:40" x14ac:dyDescent="0.2">
      <c r="A17" s="6" t="s">
        <v>234</v>
      </c>
      <c r="B17" s="4">
        <f>SUM(B14:B16)</f>
        <v>5089533.5</v>
      </c>
      <c r="C17" s="4">
        <f t="shared" ref="C17:I17" si="4">SUM(C14:C16)</f>
        <v>5948897</v>
      </c>
      <c r="D17" s="4">
        <f t="shared" si="4"/>
        <v>7521328</v>
      </c>
      <c r="E17" s="4">
        <f t="shared" si="4"/>
        <v>3453077</v>
      </c>
      <c r="F17" s="4">
        <f t="shared" si="4"/>
        <v>3070597.5</v>
      </c>
      <c r="G17" s="4">
        <f t="shared" si="4"/>
        <v>3168663</v>
      </c>
      <c r="H17" s="4">
        <f t="shared" si="4"/>
        <v>9153342</v>
      </c>
      <c r="I17" s="4">
        <f t="shared" si="4"/>
        <v>3421116</v>
      </c>
      <c r="J17" s="4">
        <f>SUM(J14:J16)</f>
        <v>5823801.7410632484</v>
      </c>
      <c r="L17" s="6" t="s">
        <v>234</v>
      </c>
      <c r="M17" s="4">
        <f>SUM(M14:M16)</f>
        <v>3002921</v>
      </c>
      <c r="N17" s="4">
        <f>SUM(N14:N16)</f>
        <v>733965</v>
      </c>
      <c r="O17" s="4">
        <f>SUM(O14:O16)</f>
        <v>3766646.4999999995</v>
      </c>
      <c r="P17" s="4">
        <f t="shared" ref="P17:Z17" si="5">SUM(P14:P16)</f>
        <v>3689580.4285714282</v>
      </c>
      <c r="Q17" s="4">
        <f t="shared" si="5"/>
        <v>0</v>
      </c>
      <c r="R17" s="4">
        <f t="shared" si="5"/>
        <v>645563</v>
      </c>
      <c r="S17" s="4">
        <f t="shared" si="5"/>
        <v>9746785</v>
      </c>
      <c r="T17" s="4">
        <f t="shared" si="5"/>
        <v>1299945</v>
      </c>
      <c r="U17" s="4">
        <f t="shared" si="5"/>
        <v>4035941</v>
      </c>
      <c r="V17" s="4">
        <f t="shared" si="5"/>
        <v>14465375</v>
      </c>
      <c r="W17" s="4">
        <f t="shared" si="5"/>
        <v>829664</v>
      </c>
      <c r="X17" s="4">
        <f t="shared" si="5"/>
        <v>3593647</v>
      </c>
      <c r="Y17" s="4">
        <f t="shared" si="5"/>
        <v>1684570</v>
      </c>
      <c r="Z17" s="4">
        <f t="shared" si="5"/>
        <v>3321565.5</v>
      </c>
      <c r="AA17" s="4">
        <f>SUM(AA14:AA16)</f>
        <v>3865125.1251166593</v>
      </c>
    </row>
    <row r="18" spans="1:40" x14ac:dyDescent="0.2">
      <c r="A18" s="6" t="s">
        <v>3</v>
      </c>
      <c r="B18" s="4">
        <f>+B13+B17</f>
        <v>27041620.5</v>
      </c>
      <c r="C18" s="4">
        <f t="shared" ref="C18:I18" si="6">+C13+C17</f>
        <v>28599524</v>
      </c>
      <c r="D18" s="4">
        <f t="shared" si="6"/>
        <v>42340710</v>
      </c>
      <c r="E18" s="4">
        <f t="shared" si="6"/>
        <v>17597661</v>
      </c>
      <c r="F18" s="4">
        <f t="shared" si="6"/>
        <v>12682424</v>
      </c>
      <c r="G18" s="4">
        <f t="shared" si="6"/>
        <v>25643352</v>
      </c>
      <c r="H18" s="4">
        <f t="shared" si="6"/>
        <v>53494515</v>
      </c>
      <c r="I18" s="4">
        <f t="shared" si="6"/>
        <v>19734107</v>
      </c>
      <c r="J18" s="4">
        <f>+J17+J13</f>
        <v>30018910.168221205</v>
      </c>
      <c r="L18" s="6" t="s">
        <v>3</v>
      </c>
      <c r="M18" s="4">
        <f>+M13+M17</f>
        <v>18294596</v>
      </c>
      <c r="N18" s="4">
        <f>+N13+N17</f>
        <v>19563430</v>
      </c>
      <c r="O18" s="4">
        <f>+O13+O17</f>
        <v>24402153.833333332</v>
      </c>
      <c r="P18" s="4">
        <f t="shared" ref="P18:Z18" si="7">+P13+P17</f>
        <v>27101554.571428575</v>
      </c>
      <c r="Q18" s="4">
        <f t="shared" si="7"/>
        <v>66624469</v>
      </c>
      <c r="R18" s="4">
        <f t="shared" si="7"/>
        <v>58827540</v>
      </c>
      <c r="S18" s="4">
        <f t="shared" si="7"/>
        <v>59218176.5</v>
      </c>
      <c r="T18" s="4">
        <f t="shared" si="7"/>
        <v>24295987</v>
      </c>
      <c r="U18" s="4">
        <f t="shared" si="7"/>
        <v>14373351</v>
      </c>
      <c r="V18" s="4">
        <f t="shared" si="7"/>
        <v>77962288</v>
      </c>
      <c r="W18" s="4">
        <f t="shared" si="7"/>
        <v>54825838</v>
      </c>
      <c r="X18" s="4">
        <f t="shared" si="7"/>
        <v>40269663.5</v>
      </c>
      <c r="Y18" s="4">
        <f t="shared" si="7"/>
        <v>44332343</v>
      </c>
      <c r="Z18" s="4">
        <f t="shared" si="7"/>
        <v>16569826.5</v>
      </c>
      <c r="AA18" s="4">
        <f>+AA13+AA17</f>
        <v>30944639.593758434</v>
      </c>
    </row>
    <row r="19" spans="1:40" x14ac:dyDescent="0.2">
      <c r="A19" s="5" t="s">
        <v>4</v>
      </c>
      <c r="B19" s="14">
        <v>23086</v>
      </c>
      <c r="C19" s="14">
        <v>148735</v>
      </c>
      <c r="D19" s="14">
        <v>1363</v>
      </c>
      <c r="E19" s="14">
        <v>6477</v>
      </c>
      <c r="F19" s="14">
        <v>19325</v>
      </c>
      <c r="G19" s="14">
        <v>14807</v>
      </c>
      <c r="H19" s="14">
        <v>32368</v>
      </c>
      <c r="I19" s="14">
        <v>1608</v>
      </c>
      <c r="J19" s="14">
        <f>SUM(B19:I19)</f>
        <v>247769</v>
      </c>
      <c r="L19" s="5" t="s">
        <v>4</v>
      </c>
      <c r="M19" s="14">
        <v>20</v>
      </c>
      <c r="N19" s="14">
        <v>2949</v>
      </c>
      <c r="O19" s="14">
        <v>10070</v>
      </c>
      <c r="P19" s="14">
        <v>12974</v>
      </c>
      <c r="Q19" s="14">
        <v>2116</v>
      </c>
      <c r="R19" s="14">
        <v>2921</v>
      </c>
      <c r="S19" s="14">
        <v>7226</v>
      </c>
      <c r="T19" s="14">
        <v>182</v>
      </c>
      <c r="U19" s="14">
        <v>12968</v>
      </c>
      <c r="V19" s="14">
        <v>1020</v>
      </c>
      <c r="W19" s="14">
        <v>2010</v>
      </c>
      <c r="X19" s="14">
        <v>5528</v>
      </c>
      <c r="Y19" s="14">
        <v>4446</v>
      </c>
      <c r="Z19" s="14">
        <v>14095</v>
      </c>
      <c r="AA19" s="14">
        <f>SUM(M19:Z19)</f>
        <v>78525</v>
      </c>
    </row>
    <row r="20" spans="1:40" x14ac:dyDescent="0.2">
      <c r="A20" s="5" t="s">
        <v>5</v>
      </c>
      <c r="B20" s="14">
        <v>16</v>
      </c>
      <c r="C20" s="14">
        <v>81</v>
      </c>
      <c r="D20" s="14">
        <v>1</v>
      </c>
      <c r="E20" s="14">
        <v>8</v>
      </c>
      <c r="F20" s="14">
        <v>21</v>
      </c>
      <c r="G20" s="14">
        <v>9</v>
      </c>
      <c r="H20" s="14">
        <v>13</v>
      </c>
      <c r="I20" s="14">
        <v>2</v>
      </c>
      <c r="J20" s="14">
        <f>SUM(B20:I20)</f>
        <v>151</v>
      </c>
      <c r="L20" s="5" t="s">
        <v>5</v>
      </c>
      <c r="M20" s="14">
        <v>3</v>
      </c>
      <c r="N20" s="14">
        <v>15</v>
      </c>
      <c r="O20" s="14">
        <v>49</v>
      </c>
      <c r="P20" s="14">
        <v>100</v>
      </c>
      <c r="Q20" s="14">
        <v>16</v>
      </c>
      <c r="R20" s="14">
        <v>10</v>
      </c>
      <c r="S20" s="14">
        <v>26</v>
      </c>
      <c r="T20" s="14">
        <v>10</v>
      </c>
      <c r="U20" s="14">
        <v>92</v>
      </c>
      <c r="V20" s="14">
        <v>45</v>
      </c>
      <c r="W20" s="14">
        <v>30</v>
      </c>
      <c r="X20" s="14">
        <v>13</v>
      </c>
      <c r="Y20" s="14">
        <v>10</v>
      </c>
      <c r="Z20" s="14">
        <v>39</v>
      </c>
      <c r="AA20" s="14">
        <f>SUM(M20:Z20)</f>
        <v>458</v>
      </c>
    </row>
    <row r="22" spans="1:40" x14ac:dyDescent="0.2">
      <c r="A22" s="121" t="s">
        <v>235</v>
      </c>
      <c r="B22" s="122"/>
      <c r="C22" s="122"/>
      <c r="D22" s="122"/>
      <c r="E22" s="122"/>
      <c r="F22" s="122"/>
      <c r="G22" s="122"/>
      <c r="H22" s="122"/>
      <c r="I22" s="123"/>
      <c r="J22" s="7" t="s">
        <v>236</v>
      </c>
      <c r="L22" s="127" t="s">
        <v>235</v>
      </c>
      <c r="M22" s="127"/>
      <c r="N22" s="127"/>
      <c r="O22" s="127"/>
      <c r="P22" s="127"/>
      <c r="Q22" s="127"/>
      <c r="R22" s="127"/>
      <c r="S22" s="127"/>
      <c r="T22" s="127"/>
      <c r="U22" s="127"/>
      <c r="V22" s="127"/>
      <c r="W22" s="127"/>
      <c r="X22" s="127"/>
      <c r="Y22" s="127"/>
      <c r="Z22" s="127"/>
      <c r="AA22" s="7" t="s">
        <v>236</v>
      </c>
      <c r="AB22" s="17"/>
      <c r="AC22" s="17"/>
      <c r="AD22" s="17"/>
      <c r="AE22" s="17"/>
      <c r="AF22" s="17"/>
      <c r="AG22" s="17"/>
      <c r="AH22" s="17"/>
      <c r="AI22" s="17"/>
      <c r="AJ22" s="17"/>
      <c r="AK22" s="17"/>
      <c r="AL22" s="17"/>
      <c r="AM22" s="17"/>
      <c r="AN22" s="17"/>
    </row>
    <row r="23" spans="1:40" x14ac:dyDescent="0.2">
      <c r="A23" s="8" t="s">
        <v>237</v>
      </c>
      <c r="B23" s="9">
        <f>+B5/$B$18</f>
        <v>7.1924868555861873E-2</v>
      </c>
      <c r="C23" s="9">
        <f>+C5/$C$18</f>
        <v>6.7879836042026437E-2</v>
      </c>
      <c r="D23" s="9">
        <f>+D5/$D$18</f>
        <v>4.9283160343792064E-2</v>
      </c>
      <c r="E23" s="9">
        <f>+E5/$E$18</f>
        <v>8.7142944735666861E-2</v>
      </c>
      <c r="F23" s="9">
        <f>+F5/$F$18</f>
        <v>0.11052299623478919</v>
      </c>
      <c r="G23" s="9">
        <f>+G5/$G$18</f>
        <v>8.6387731213922417E-2</v>
      </c>
      <c r="H23" s="9">
        <f>+H5/$H$18</f>
        <v>7.5424499128555519E-2</v>
      </c>
      <c r="I23" s="9">
        <f>+I5/$I$18</f>
        <v>7.960243653285147E-2</v>
      </c>
      <c r="J23" s="9">
        <f>+J5/$J$18</f>
        <v>7.2526677720561553E-2</v>
      </c>
      <c r="L23" s="10" t="s">
        <v>237</v>
      </c>
      <c r="M23" s="18">
        <f>+M5/$M$18</f>
        <v>9.7808500389951217E-2</v>
      </c>
      <c r="N23" s="18">
        <f>+N5/$N$18</f>
        <v>0.13429342400591307</v>
      </c>
      <c r="O23" s="18">
        <f>+O5/$O$18</f>
        <v>5.9317065884956076E-2</v>
      </c>
      <c r="P23" s="18">
        <f>+P5/$P$18</f>
        <v>7.4403886857686938E-2</v>
      </c>
      <c r="Q23" s="18">
        <f>+Q5/$Q$18</f>
        <v>0.11742610661557393</v>
      </c>
      <c r="R23" s="18">
        <f>+R5/$R$18</f>
        <v>0.25662188152011794</v>
      </c>
      <c r="S23" s="18">
        <f>+S5/$S$18</f>
        <v>0.19048951127362052</v>
      </c>
      <c r="T23" s="18">
        <f>+T5/$T$18</f>
        <v>0.1831169896493606</v>
      </c>
      <c r="U23" s="18">
        <f>+U5/$U$18</f>
        <v>1.2283983046124734E-2</v>
      </c>
      <c r="V23" s="18">
        <f>+V5/$V$18</f>
        <v>0.1590066084258584</v>
      </c>
      <c r="W23" s="18">
        <f>+W5/$W$18</f>
        <v>0</v>
      </c>
      <c r="X23" s="18">
        <f>+X5/$X$18</f>
        <v>8.4232625882259979E-2</v>
      </c>
      <c r="Y23" s="18">
        <f>+Y5/$Y$18</f>
        <v>6.8997345797852369E-2</v>
      </c>
      <c r="Z23" s="18">
        <f>+Z5/$Z$18</f>
        <v>0.16707359609347749</v>
      </c>
      <c r="AA23" s="18">
        <f>+AA5/$AA$18</f>
        <v>0.11432411357310115</v>
      </c>
    </row>
    <row r="24" spans="1:40" x14ac:dyDescent="0.2">
      <c r="A24" s="10" t="s">
        <v>238</v>
      </c>
      <c r="B24" s="9">
        <f t="shared" ref="B24:B36" si="8">+B6/$B$18</f>
        <v>6.0356959746550691E-3</v>
      </c>
      <c r="C24" s="9">
        <f t="shared" ref="C24:C36" si="9">+C6/$C$18</f>
        <v>5.8441881759990133E-3</v>
      </c>
      <c r="D24" s="9">
        <f t="shared" ref="D24:D36" si="10">+D6/$D$18</f>
        <v>9.6564275847051215E-4</v>
      </c>
      <c r="E24" s="9">
        <f t="shared" ref="E24:E36" si="11">+E6/$E$18</f>
        <v>2.1634807034866737E-2</v>
      </c>
      <c r="F24" s="9">
        <f t="shared" ref="F24:F36" si="12">+F6/$F$18</f>
        <v>3.0074495222679829E-2</v>
      </c>
      <c r="G24" s="9">
        <f t="shared" ref="G24:G36" si="13">+G6/$G$18</f>
        <v>5.9542137860916153E-3</v>
      </c>
      <c r="H24" s="9">
        <f t="shared" ref="H24:H36" si="14">+H6/$H$18</f>
        <v>2.3548021699047088E-3</v>
      </c>
      <c r="I24" s="9">
        <f t="shared" ref="I24:I36" si="15">+I6/$I$18</f>
        <v>1.9005673780931664E-2</v>
      </c>
      <c r="J24" s="9">
        <f t="shared" ref="J24:J36" si="16">+J6/$J$18</f>
        <v>6.11226584338922E-3</v>
      </c>
      <c r="L24" s="10" t="s">
        <v>238</v>
      </c>
      <c r="M24" s="18">
        <f t="shared" ref="M24:M36" si="17">+M6/$M$18</f>
        <v>4.3147550238332673E-2</v>
      </c>
      <c r="N24" s="18">
        <f t="shared" ref="N24:N36" si="18">+N6/$N$18</f>
        <v>3.1834908295733416E-3</v>
      </c>
      <c r="O24" s="18">
        <f t="shared" ref="O24:O36" si="19">+O6/$O$18</f>
        <v>5.5686136393848238E-3</v>
      </c>
      <c r="P24" s="18">
        <f t="shared" ref="P24:P36" si="20">+P6/$P$18</f>
        <v>1.0123689161911122E-2</v>
      </c>
      <c r="Q24" s="18">
        <f t="shared" ref="Q24:Q36" si="21">+Q6/$Q$18</f>
        <v>1.5280121782283924E-3</v>
      </c>
      <c r="R24" s="18">
        <f t="shared" ref="R24:R36" si="22">+R6/$R$18</f>
        <v>3.3489246703159777E-3</v>
      </c>
      <c r="S24" s="18">
        <f t="shared" ref="S24:S36" si="23">+S6/$S$18</f>
        <v>7.6777946717086092E-4</v>
      </c>
      <c r="T24" s="18">
        <f t="shared" ref="T24:T36" si="24">+T6/$T$18</f>
        <v>5.9147216369518146E-3</v>
      </c>
      <c r="U24" s="18">
        <f t="shared" ref="U24:U36" si="25">+U6/$U$18</f>
        <v>0</v>
      </c>
      <c r="V24" s="18">
        <f t="shared" ref="V24:V36" si="26">+V6/$V$18</f>
        <v>0</v>
      </c>
      <c r="W24" s="18">
        <f t="shared" ref="W24:W36" si="27">+W6/$W$18</f>
        <v>6.3442076343639284E-2</v>
      </c>
      <c r="X24" s="18">
        <f t="shared" ref="X24:X36" si="28">+X6/$X$18</f>
        <v>2.6418273894938307E-3</v>
      </c>
      <c r="Y24" s="18">
        <f t="shared" ref="Y24:Y36" si="29">+Y6/$Y$18</f>
        <v>3.2683136102235788E-3</v>
      </c>
      <c r="Z24" s="18">
        <f t="shared" ref="Z24:Z36" si="30">+Z6/$Z$18</f>
        <v>1.6626969509910078E-2</v>
      </c>
      <c r="AA24" s="18">
        <f t="shared" ref="AA24:AA36" si="31">+AA6/$AA$18</f>
        <v>7.5639709917246873E-3</v>
      </c>
    </row>
    <row r="25" spans="1:40" x14ac:dyDescent="0.2">
      <c r="A25" s="10" t="s">
        <v>239</v>
      </c>
      <c r="B25" s="9">
        <f t="shared" si="8"/>
        <v>0.10752913273078439</v>
      </c>
      <c r="C25" s="9">
        <f t="shared" si="9"/>
        <v>9.5782922820673522E-2</v>
      </c>
      <c r="D25" s="9">
        <f t="shared" si="10"/>
        <v>0.14493018657457563</v>
      </c>
      <c r="E25" s="9">
        <f t="shared" si="11"/>
        <v>2.4686974024559286E-2</v>
      </c>
      <c r="F25" s="9">
        <f t="shared" si="12"/>
        <v>3.3498209805948767E-2</v>
      </c>
      <c r="G25" s="9">
        <f t="shared" si="13"/>
        <v>0.1385340340841556</v>
      </c>
      <c r="H25" s="9">
        <f t="shared" si="14"/>
        <v>8.8109818361751663E-2</v>
      </c>
      <c r="I25" s="9">
        <f t="shared" si="15"/>
        <v>2.3362698904997321E-2</v>
      </c>
      <c r="J25" s="9">
        <f t="shared" si="16"/>
        <v>9.4095455702369768E-2</v>
      </c>
      <c r="L25" s="10" t="s">
        <v>239</v>
      </c>
      <c r="M25" s="18">
        <f t="shared" si="17"/>
        <v>3.9156316980161789E-2</v>
      </c>
      <c r="N25" s="18">
        <f t="shared" si="18"/>
        <v>0.14477706618931344</v>
      </c>
      <c r="O25" s="18">
        <f t="shared" si="19"/>
        <v>0.15087884011440711</v>
      </c>
      <c r="P25" s="18">
        <f t="shared" si="20"/>
        <v>0.11138847058862968</v>
      </c>
      <c r="Q25" s="18">
        <f t="shared" si="21"/>
        <v>0.17077631042732963</v>
      </c>
      <c r="R25" s="18">
        <f t="shared" si="22"/>
        <v>0.10485864273773814</v>
      </c>
      <c r="S25" s="18">
        <f t="shared" si="23"/>
        <v>5.9646458380899318E-2</v>
      </c>
      <c r="T25" s="18">
        <f t="shared" si="24"/>
        <v>6.499328469347633E-2</v>
      </c>
      <c r="U25" s="18">
        <f t="shared" si="25"/>
        <v>0.36751791562037273</v>
      </c>
      <c r="V25" s="18">
        <f t="shared" si="26"/>
        <v>8.9219367189428814E-2</v>
      </c>
      <c r="W25" s="18">
        <f t="shared" si="27"/>
        <v>0.20136824903615699</v>
      </c>
      <c r="X25" s="18">
        <f t="shared" si="28"/>
        <v>0.12061763317192854</v>
      </c>
      <c r="Y25" s="18">
        <f t="shared" si="29"/>
        <v>0.14100290165128426</v>
      </c>
      <c r="Z25" s="18">
        <f t="shared" si="30"/>
        <v>0.2695540294281295</v>
      </c>
      <c r="AA25" s="18">
        <f t="shared" si="31"/>
        <v>0.15140328771792105</v>
      </c>
    </row>
    <row r="26" spans="1:40" x14ac:dyDescent="0.2">
      <c r="A26" s="10" t="s">
        <v>240</v>
      </c>
      <c r="B26" s="9">
        <f t="shared" si="8"/>
        <v>0.15918352600207522</v>
      </c>
      <c r="C26" s="9">
        <f t="shared" si="9"/>
        <v>0.15378332870155462</v>
      </c>
      <c r="D26" s="9">
        <f t="shared" si="10"/>
        <v>4.5193928018684618E-2</v>
      </c>
      <c r="E26" s="9">
        <f t="shared" si="11"/>
        <v>0.30790427205070037</v>
      </c>
      <c r="F26" s="9">
        <f t="shared" si="12"/>
        <v>0.16476952670877429</v>
      </c>
      <c r="G26" s="9">
        <f t="shared" si="13"/>
        <v>7.4623629547338435E-2</v>
      </c>
      <c r="H26" s="9">
        <f t="shared" si="14"/>
        <v>0.12491751724452498</v>
      </c>
      <c r="I26" s="9">
        <f t="shared" si="15"/>
        <v>0.24924538009244604</v>
      </c>
      <c r="J26" s="9">
        <f t="shared" si="16"/>
        <v>0.14576405100931411</v>
      </c>
      <c r="L26" s="10" t="s">
        <v>240</v>
      </c>
      <c r="M26" s="18">
        <f t="shared" si="17"/>
        <v>0.1043967847117258</v>
      </c>
      <c r="N26" s="18">
        <f t="shared" si="18"/>
        <v>3.246675046247003E-2</v>
      </c>
      <c r="O26" s="18">
        <f t="shared" si="19"/>
        <v>0.14056128774916951</v>
      </c>
      <c r="P26" s="18">
        <f t="shared" si="20"/>
        <v>0.1004642632993504</v>
      </c>
      <c r="Q26" s="18">
        <f t="shared" si="21"/>
        <v>0.10497177846175404</v>
      </c>
      <c r="R26" s="18">
        <f t="shared" si="22"/>
        <v>0.14285572709652655</v>
      </c>
      <c r="S26" s="18">
        <f t="shared" si="23"/>
        <v>0.13278839310426926</v>
      </c>
      <c r="T26" s="18">
        <f t="shared" si="24"/>
        <v>6.9467274575015212E-2</v>
      </c>
      <c r="U26" s="18">
        <f t="shared" si="25"/>
        <v>1.9391024403425477E-2</v>
      </c>
      <c r="V26" s="18">
        <f t="shared" si="26"/>
        <v>0.10742227062397143</v>
      </c>
      <c r="W26" s="18">
        <f t="shared" si="27"/>
        <v>9.8092618301611739E-3</v>
      </c>
      <c r="X26" s="18">
        <f t="shared" si="28"/>
        <v>7.4622997532621554E-2</v>
      </c>
      <c r="Y26" s="18">
        <f t="shared" si="29"/>
        <v>2.0258302161020453E-2</v>
      </c>
      <c r="Z26" s="18">
        <f t="shared" si="30"/>
        <v>7.7124464761293671E-2</v>
      </c>
      <c r="AA26" s="18">
        <f t="shared" si="31"/>
        <v>9.0581410717007718E-2</v>
      </c>
    </row>
    <row r="27" spans="1:40" x14ac:dyDescent="0.2">
      <c r="A27" s="10" t="s">
        <v>241</v>
      </c>
      <c r="B27" s="9">
        <f t="shared" si="8"/>
        <v>2.1333299903384118E-2</v>
      </c>
      <c r="C27" s="9">
        <f t="shared" si="9"/>
        <v>2.0452543196173473E-2</v>
      </c>
      <c r="D27" s="9">
        <f t="shared" si="10"/>
        <v>4.1361044725041221E-2</v>
      </c>
      <c r="E27" s="9">
        <f t="shared" si="11"/>
        <v>0</v>
      </c>
      <c r="F27" s="9">
        <f t="shared" si="12"/>
        <v>6.6154545850225475E-4</v>
      </c>
      <c r="G27" s="9">
        <f t="shared" si="13"/>
        <v>3.7034471936430155E-2</v>
      </c>
      <c r="H27" s="9">
        <f t="shared" si="14"/>
        <v>4.4921278377792563E-2</v>
      </c>
      <c r="I27" s="9">
        <f t="shared" si="15"/>
        <v>0</v>
      </c>
      <c r="J27" s="9">
        <f t="shared" si="16"/>
        <v>2.6178706630376043E-2</v>
      </c>
      <c r="L27" s="10" t="s">
        <v>241</v>
      </c>
      <c r="M27" s="18">
        <f t="shared" si="17"/>
        <v>2.2308554941579468E-2</v>
      </c>
      <c r="N27" s="18">
        <f t="shared" si="18"/>
        <v>1.4186162651436891E-3</v>
      </c>
      <c r="O27" s="18">
        <f t="shared" si="19"/>
        <v>5.5147474926103356E-2</v>
      </c>
      <c r="P27" s="18">
        <f t="shared" si="20"/>
        <v>2.3488631506125193E-2</v>
      </c>
      <c r="Q27" s="18">
        <f t="shared" si="21"/>
        <v>8.2261398586156081E-2</v>
      </c>
      <c r="R27" s="18">
        <f t="shared" si="22"/>
        <v>4.3966431368709279E-2</v>
      </c>
      <c r="S27" s="18">
        <f t="shared" si="23"/>
        <v>7.0601827801975631E-2</v>
      </c>
      <c r="T27" s="18">
        <f t="shared" si="24"/>
        <v>4.4465203245293142E-2</v>
      </c>
      <c r="U27" s="18">
        <f t="shared" si="25"/>
        <v>5.3576580715241698E-2</v>
      </c>
      <c r="V27" s="18">
        <f t="shared" si="26"/>
        <v>6.2284690772543769E-2</v>
      </c>
      <c r="W27" s="18">
        <f t="shared" si="27"/>
        <v>6.52386745096354E-2</v>
      </c>
      <c r="X27" s="18">
        <f t="shared" si="28"/>
        <v>4.0200211754935572E-2</v>
      </c>
      <c r="Y27" s="18">
        <f t="shared" si="29"/>
        <v>3.5657601043102997E-2</v>
      </c>
      <c r="Z27" s="18">
        <f t="shared" si="30"/>
        <v>4.0573448370144372E-2</v>
      </c>
      <c r="AA27" s="18">
        <f t="shared" si="31"/>
        <v>4.8989924554123661E-2</v>
      </c>
    </row>
    <row r="28" spans="1:40" x14ac:dyDescent="0.2">
      <c r="A28" s="10" t="s">
        <v>242</v>
      </c>
      <c r="B28" s="9">
        <f t="shared" si="8"/>
        <v>0.36253633542412889</v>
      </c>
      <c r="C28" s="9">
        <f t="shared" si="9"/>
        <v>0.33743531885355854</v>
      </c>
      <c r="D28" s="9">
        <f t="shared" si="10"/>
        <v>0.51209748254103438</v>
      </c>
      <c r="E28" s="9">
        <f t="shared" si="11"/>
        <v>0.21866991300718885</v>
      </c>
      <c r="F28" s="9">
        <f t="shared" si="12"/>
        <v>0.24175524331941592</v>
      </c>
      <c r="G28" s="9">
        <f t="shared" si="13"/>
        <v>0.39670855042663689</v>
      </c>
      <c r="H28" s="9">
        <f t="shared" si="14"/>
        <v>0.38086796375291931</v>
      </c>
      <c r="I28" s="9">
        <f t="shared" si="15"/>
        <v>0.38837039851866617</v>
      </c>
      <c r="J28" s="9">
        <f t="shared" si="16"/>
        <v>0.34927888272877955</v>
      </c>
      <c r="L28" s="10" t="s">
        <v>242</v>
      </c>
      <c r="M28" s="18">
        <f t="shared" si="17"/>
        <v>0.32024620822454891</v>
      </c>
      <c r="N28" s="18">
        <f t="shared" si="18"/>
        <v>0.41049677893907155</v>
      </c>
      <c r="O28" s="18">
        <f t="shared" si="19"/>
        <v>0.40117211511445611</v>
      </c>
      <c r="P28" s="18">
        <f t="shared" si="20"/>
        <v>0.46324247230056098</v>
      </c>
      <c r="Q28" s="18">
        <f t="shared" si="21"/>
        <v>0.40796194563291754</v>
      </c>
      <c r="R28" s="18">
        <f t="shared" si="22"/>
        <v>0.42904792551243859</v>
      </c>
      <c r="S28" s="18">
        <f t="shared" si="23"/>
        <v>0.29177218923652604</v>
      </c>
      <c r="T28" s="18">
        <f t="shared" si="24"/>
        <v>0.45741842058114374</v>
      </c>
      <c r="U28" s="18">
        <f t="shared" si="25"/>
        <v>0.25735606122747579</v>
      </c>
      <c r="V28" s="18">
        <f t="shared" si="26"/>
        <v>0.29398067434860303</v>
      </c>
      <c r="W28" s="18">
        <f t="shared" si="27"/>
        <v>0.64500901928758481</v>
      </c>
      <c r="X28" s="18">
        <f t="shared" si="28"/>
        <v>0.48307525589331035</v>
      </c>
      <c r="Y28" s="18">
        <f t="shared" si="29"/>
        <v>0.64804849136893128</v>
      </c>
      <c r="Z28" s="18">
        <f t="shared" si="30"/>
        <v>0.16339851235014441</v>
      </c>
      <c r="AA28" s="18">
        <f t="shared" si="31"/>
        <v>0.39475877682831662</v>
      </c>
    </row>
    <row r="29" spans="1:40" x14ac:dyDescent="0.2">
      <c r="A29" s="10" t="s">
        <v>243</v>
      </c>
      <c r="B29" s="9">
        <f t="shared" si="8"/>
        <v>0</v>
      </c>
      <c r="C29" s="9">
        <f t="shared" si="9"/>
        <v>0</v>
      </c>
      <c r="D29" s="9">
        <f t="shared" si="10"/>
        <v>0</v>
      </c>
      <c r="E29" s="9">
        <f t="shared" si="11"/>
        <v>2.9581942736594369E-2</v>
      </c>
      <c r="F29" s="9">
        <f t="shared" si="12"/>
        <v>3.0237516108907889E-2</v>
      </c>
      <c r="G29" s="9">
        <f t="shared" si="13"/>
        <v>1.2263139389889434E-2</v>
      </c>
      <c r="H29" s="9">
        <f t="shared" si="14"/>
        <v>0</v>
      </c>
      <c r="I29" s="9">
        <f t="shared" si="15"/>
        <v>6.7052844093730718E-2</v>
      </c>
      <c r="J29" s="9">
        <f t="shared" si="16"/>
        <v>2.3618250952290956E-3</v>
      </c>
      <c r="L29" s="10" t="s">
        <v>243</v>
      </c>
      <c r="M29" s="18">
        <f t="shared" si="17"/>
        <v>0</v>
      </c>
      <c r="N29" s="18">
        <f t="shared" si="18"/>
        <v>9.166644090530137E-3</v>
      </c>
      <c r="O29" s="18">
        <f t="shared" si="19"/>
        <v>1.4332068215044106E-4</v>
      </c>
      <c r="P29" s="18">
        <f t="shared" si="20"/>
        <v>0</v>
      </c>
      <c r="Q29" s="18">
        <f t="shared" si="21"/>
        <v>0.11507444809804038</v>
      </c>
      <c r="R29" s="18">
        <f t="shared" si="22"/>
        <v>8.3266442893923497E-3</v>
      </c>
      <c r="S29" s="18">
        <f t="shared" si="23"/>
        <v>3.470657358049517E-2</v>
      </c>
      <c r="T29" s="18">
        <f t="shared" si="24"/>
        <v>2.7764132405898968E-2</v>
      </c>
      <c r="U29" s="18">
        <f t="shared" si="25"/>
        <v>1.4188758070404041E-3</v>
      </c>
      <c r="V29" s="18">
        <f t="shared" si="26"/>
        <v>0</v>
      </c>
      <c r="W29" s="18">
        <f t="shared" si="27"/>
        <v>0</v>
      </c>
      <c r="X29" s="18">
        <f t="shared" si="28"/>
        <v>1.3459387362399987E-3</v>
      </c>
      <c r="Y29" s="18">
        <f t="shared" si="29"/>
        <v>7.9261996145793597E-3</v>
      </c>
      <c r="Z29" s="18">
        <f t="shared" si="30"/>
        <v>3.5378795306034133E-2</v>
      </c>
      <c r="AA29" s="18">
        <f t="shared" si="31"/>
        <v>1.7935093385463157E-2</v>
      </c>
    </row>
    <row r="30" spans="1:40" x14ac:dyDescent="0.2">
      <c r="A30" s="10" t="s">
        <v>244</v>
      </c>
      <c r="B30" s="9">
        <f t="shared" si="8"/>
        <v>8.324602809953642E-2</v>
      </c>
      <c r="C30" s="9">
        <f t="shared" si="9"/>
        <v>0.11081500866937506</v>
      </c>
      <c r="D30" s="9">
        <f t="shared" si="10"/>
        <v>2.8530343492114328E-2</v>
      </c>
      <c r="E30" s="9">
        <f t="shared" si="11"/>
        <v>0.11415551191718036</v>
      </c>
      <c r="F30" s="9">
        <f t="shared" si="12"/>
        <v>0.14636606535154478</v>
      </c>
      <c r="G30" s="9">
        <f t="shared" si="13"/>
        <v>0.12492758357019784</v>
      </c>
      <c r="H30" s="9">
        <f t="shared" si="14"/>
        <v>0.11229607371895979</v>
      </c>
      <c r="I30" s="9">
        <f t="shared" si="15"/>
        <v>0</v>
      </c>
      <c r="J30" s="9">
        <f t="shared" si="16"/>
        <v>0.10967769911864854</v>
      </c>
      <c r="L30" s="10" t="s">
        <v>244</v>
      </c>
      <c r="M30" s="18">
        <f t="shared" si="17"/>
        <v>0.20879356942345159</v>
      </c>
      <c r="N30" s="18">
        <f t="shared" si="18"/>
        <v>0.22668003514721088</v>
      </c>
      <c r="O30" s="18">
        <f t="shared" si="19"/>
        <v>3.2854149083547772E-2</v>
      </c>
      <c r="P30" s="18">
        <f t="shared" si="20"/>
        <v>8.0749516519563691E-2</v>
      </c>
      <c r="Q30" s="18">
        <f t="shared" si="21"/>
        <v>0</v>
      </c>
      <c r="R30" s="18">
        <f t="shared" si="22"/>
        <v>0</v>
      </c>
      <c r="S30" s="18">
        <f t="shared" si="23"/>
        <v>5.4636163948749754E-2</v>
      </c>
      <c r="T30" s="18">
        <f t="shared" si="24"/>
        <v>9.3355458249133896E-2</v>
      </c>
      <c r="U30" s="18">
        <f t="shared" si="25"/>
        <v>7.6622354800908992E-3</v>
      </c>
      <c r="V30" s="18">
        <f t="shared" si="26"/>
        <v>0.10254315522397188</v>
      </c>
      <c r="W30" s="18">
        <f t="shared" si="27"/>
        <v>0</v>
      </c>
      <c r="X30" s="18">
        <f t="shared" si="28"/>
        <v>0.10402395093269155</v>
      </c>
      <c r="Y30" s="18">
        <f t="shared" si="29"/>
        <v>3.6842176376736958E-2</v>
      </c>
      <c r="Z30" s="18">
        <f t="shared" si="30"/>
        <v>2.9811507078845997E-2</v>
      </c>
      <c r="AA30" s="18">
        <f t="shared" si="31"/>
        <v>4.9538909662214609E-2</v>
      </c>
    </row>
    <row r="31" spans="1:40" x14ac:dyDescent="0.2">
      <c r="A31" s="11" t="s">
        <v>245</v>
      </c>
      <c r="B31" s="12">
        <f t="shared" si="8"/>
        <v>0.81178888669042593</v>
      </c>
      <c r="C31" s="12">
        <f t="shared" si="9"/>
        <v>0.7919931464593607</v>
      </c>
      <c r="D31" s="12">
        <f t="shared" si="10"/>
        <v>0.82236178845371277</v>
      </c>
      <c r="E31" s="12">
        <f t="shared" si="11"/>
        <v>0.8037763655067568</v>
      </c>
      <c r="F31" s="12">
        <f t="shared" si="12"/>
        <v>0.75788559821056289</v>
      </c>
      <c r="G31" s="12">
        <f t="shared" si="13"/>
        <v>0.87643335395466238</v>
      </c>
      <c r="H31" s="12">
        <f t="shared" si="14"/>
        <v>0.82889195275440852</v>
      </c>
      <c r="I31" s="12">
        <f t="shared" si="15"/>
        <v>0.82663943192362344</v>
      </c>
      <c r="J31" s="12">
        <f>+J13/$J$18</f>
        <v>0.80599556384866777</v>
      </c>
      <c r="L31" s="11" t="s">
        <v>245</v>
      </c>
      <c r="M31" s="19">
        <f t="shared" si="17"/>
        <v>0.83585748490975154</v>
      </c>
      <c r="N31" s="19">
        <f t="shared" si="18"/>
        <v>0.96248280592922608</v>
      </c>
      <c r="O31" s="19">
        <f t="shared" si="19"/>
        <v>0.84564286719417514</v>
      </c>
      <c r="P31" s="19">
        <f t="shared" si="20"/>
        <v>0.86386093023382815</v>
      </c>
      <c r="Q31" s="19">
        <f t="shared" si="21"/>
        <v>1</v>
      </c>
      <c r="R31" s="19">
        <f t="shared" si="22"/>
        <v>0.98902617719523878</v>
      </c>
      <c r="S31" s="19">
        <f t="shared" si="23"/>
        <v>0.83540889679370656</v>
      </c>
      <c r="T31" s="19">
        <f t="shared" si="24"/>
        <v>0.94649548503627368</v>
      </c>
      <c r="U31" s="19">
        <f t="shared" si="25"/>
        <v>0.71920667629977175</v>
      </c>
      <c r="V31" s="19">
        <f t="shared" si="26"/>
        <v>0.81445676658437727</v>
      </c>
      <c r="W31" s="19">
        <f t="shared" si="27"/>
        <v>0.98486728100717769</v>
      </c>
      <c r="X31" s="19">
        <f t="shared" si="28"/>
        <v>0.91076044129348144</v>
      </c>
      <c r="Y31" s="19">
        <f t="shared" si="29"/>
        <v>0.96200133162373125</v>
      </c>
      <c r="Z31" s="19">
        <f t="shared" si="30"/>
        <v>0.79954132289797963</v>
      </c>
      <c r="AA31" s="19">
        <f t="shared" si="31"/>
        <v>0.87509548742987264</v>
      </c>
    </row>
    <row r="32" spans="1:40" x14ac:dyDescent="0.2">
      <c r="A32" s="10" t="s">
        <v>246</v>
      </c>
      <c r="B32" s="9">
        <f t="shared" si="8"/>
        <v>6.9378016750142615E-2</v>
      </c>
      <c r="C32" s="9">
        <f t="shared" si="9"/>
        <v>7.4663358033511332E-2</v>
      </c>
      <c r="D32" s="9">
        <f t="shared" si="10"/>
        <v>0.11175107833571993</v>
      </c>
      <c r="E32" s="9">
        <f t="shared" si="11"/>
        <v>0.14861190927589751</v>
      </c>
      <c r="F32" s="9">
        <f t="shared" si="12"/>
        <v>0.15846836535350026</v>
      </c>
      <c r="G32" s="9">
        <f t="shared" si="13"/>
        <v>4.8779543329592792E-2</v>
      </c>
      <c r="H32" s="9">
        <f t="shared" si="14"/>
        <v>9.0965961650460794E-2</v>
      </c>
      <c r="I32" s="9">
        <f t="shared" si="15"/>
        <v>0.13531602924824518</v>
      </c>
      <c r="J32" s="9">
        <f t="shared" si="16"/>
        <v>8.1134896501262557E-2</v>
      </c>
      <c r="L32" s="10" t="s">
        <v>246</v>
      </c>
      <c r="M32" s="18">
        <f t="shared" si="17"/>
        <v>0.14192305749741618</v>
      </c>
      <c r="N32" s="18">
        <f t="shared" si="18"/>
        <v>2.9974907263194645E-2</v>
      </c>
      <c r="O32" s="18">
        <f t="shared" si="19"/>
        <v>7.1127812945855878E-2</v>
      </c>
      <c r="P32" s="18">
        <f t="shared" si="20"/>
        <v>6.5028272864178657E-2</v>
      </c>
      <c r="Q32" s="18">
        <f t="shared" si="21"/>
        <v>0</v>
      </c>
      <c r="R32" s="18">
        <f t="shared" si="22"/>
        <v>0</v>
      </c>
      <c r="S32" s="18">
        <f t="shared" si="23"/>
        <v>9.6716166192655398E-2</v>
      </c>
      <c r="T32" s="18">
        <f t="shared" si="24"/>
        <v>1.0092983668455206E-2</v>
      </c>
      <c r="U32" s="18">
        <f t="shared" si="25"/>
        <v>2.6310078978799029E-2</v>
      </c>
      <c r="V32" s="18">
        <f t="shared" si="26"/>
        <v>9.4468648739503391E-2</v>
      </c>
      <c r="W32" s="18">
        <f t="shared" si="27"/>
        <v>8.4434277137724733E-3</v>
      </c>
      <c r="X32" s="18">
        <f t="shared" si="28"/>
        <v>2.3246680469530122E-2</v>
      </c>
      <c r="Y32" s="18">
        <f t="shared" si="29"/>
        <v>1.8884903060503704E-2</v>
      </c>
      <c r="Z32" s="18">
        <f t="shared" si="30"/>
        <v>8.2446125793773403E-2</v>
      </c>
      <c r="AA32" s="18">
        <f t="shared" si="31"/>
        <v>5.146422342435119E-2</v>
      </c>
    </row>
    <row r="33" spans="1:27" x14ac:dyDescent="0.2">
      <c r="A33" s="10" t="s">
        <v>247</v>
      </c>
      <c r="B33" s="9">
        <f t="shared" si="8"/>
        <v>0.11419091914258615</v>
      </c>
      <c r="C33" s="9">
        <f t="shared" si="9"/>
        <v>0.12835440897547806</v>
      </c>
      <c r="D33" s="9">
        <f t="shared" si="10"/>
        <v>6.5887133210567328E-2</v>
      </c>
      <c r="E33" s="9">
        <f t="shared" si="11"/>
        <v>3.9443082805152345E-2</v>
      </c>
      <c r="F33" s="9">
        <f t="shared" si="12"/>
        <v>4.9826910060726565E-2</v>
      </c>
      <c r="G33" s="9">
        <f t="shared" si="13"/>
        <v>6.006246765243483E-2</v>
      </c>
      <c r="H33" s="9">
        <f t="shared" si="14"/>
        <v>5.3766727299051124E-2</v>
      </c>
      <c r="I33" s="9">
        <f t="shared" si="15"/>
        <v>3.7977294842882932E-2</v>
      </c>
      <c r="J33" s="9">
        <f t="shared" si="16"/>
        <v>0.1014948200519681</v>
      </c>
      <c r="L33" s="10" t="s">
        <v>247</v>
      </c>
      <c r="M33" s="18">
        <f t="shared" si="17"/>
        <v>1.917282021423157E-2</v>
      </c>
      <c r="N33" s="18">
        <f t="shared" si="18"/>
        <v>7.5422868075792435E-3</v>
      </c>
      <c r="O33" s="18">
        <f t="shared" si="19"/>
        <v>7.5908504333323093E-2</v>
      </c>
      <c r="P33" s="18">
        <f t="shared" si="20"/>
        <v>6.5090325182295017E-2</v>
      </c>
      <c r="Q33" s="18">
        <f t="shared" si="21"/>
        <v>0</v>
      </c>
      <c r="R33" s="18">
        <f t="shared" si="22"/>
        <v>4.4012549224393882E-3</v>
      </c>
      <c r="S33" s="18">
        <f t="shared" si="23"/>
        <v>6.4960021185387226E-2</v>
      </c>
      <c r="T33" s="18">
        <f t="shared" si="24"/>
        <v>4.3383131543493172E-2</v>
      </c>
      <c r="U33" s="18">
        <f t="shared" si="25"/>
        <v>0.11853387564249979</v>
      </c>
      <c r="V33" s="18">
        <f t="shared" si="26"/>
        <v>4.4563456116116035E-2</v>
      </c>
      <c r="W33" s="18">
        <f t="shared" si="27"/>
        <v>6.6892912790498527E-3</v>
      </c>
      <c r="X33" s="18">
        <f t="shared" si="28"/>
        <v>3.8241131565452488E-2</v>
      </c>
      <c r="Y33" s="18">
        <f t="shared" si="29"/>
        <v>1.9113765315765061E-2</v>
      </c>
      <c r="Z33" s="18">
        <f t="shared" si="30"/>
        <v>0.11658130518143929</v>
      </c>
      <c r="AA33" s="18">
        <f t="shared" si="31"/>
        <v>5.6219764442840797E-2</v>
      </c>
    </row>
    <row r="34" spans="1:27" x14ac:dyDescent="0.2">
      <c r="A34" s="10" t="s">
        <v>248</v>
      </c>
      <c r="B34" s="9">
        <f t="shared" si="8"/>
        <v>4.6421774168452666E-3</v>
      </c>
      <c r="C34" s="9">
        <f t="shared" si="9"/>
        <v>4.9890865316499673E-3</v>
      </c>
      <c r="D34" s="9">
        <f t="shared" si="10"/>
        <v>0</v>
      </c>
      <c r="E34" s="9">
        <f t="shared" si="11"/>
        <v>8.1686424121933023E-3</v>
      </c>
      <c r="F34" s="9">
        <f t="shared" si="12"/>
        <v>3.3819126375210291E-2</v>
      </c>
      <c r="G34" s="9">
        <f t="shared" si="13"/>
        <v>1.4724635063309977E-2</v>
      </c>
      <c r="H34" s="9">
        <f t="shared" si="14"/>
        <v>2.6375358296079513E-2</v>
      </c>
      <c r="I34" s="9">
        <f t="shared" si="15"/>
        <v>6.7243985248483757E-5</v>
      </c>
      <c r="J34" s="9">
        <f t="shared" si="16"/>
        <v>1.137471959810156E-2</v>
      </c>
      <c r="L34" s="10" t="s">
        <v>248</v>
      </c>
      <c r="M34" s="18">
        <f t="shared" si="17"/>
        <v>3.0466373786007628E-3</v>
      </c>
      <c r="N34" s="18">
        <f t="shared" si="18"/>
        <v>0</v>
      </c>
      <c r="O34" s="18">
        <f t="shared" si="19"/>
        <v>7.3208155266458273E-3</v>
      </c>
      <c r="P34" s="18">
        <f t="shared" si="20"/>
        <v>6.0204717196981877E-3</v>
      </c>
      <c r="Q34" s="18">
        <f t="shared" si="21"/>
        <v>0</v>
      </c>
      <c r="R34" s="18">
        <f t="shared" si="22"/>
        <v>6.572567882321783E-3</v>
      </c>
      <c r="S34" s="18">
        <f t="shared" si="23"/>
        <v>2.9149158282508075E-3</v>
      </c>
      <c r="T34" s="18">
        <f t="shared" si="24"/>
        <v>2.8399751777937649E-5</v>
      </c>
      <c r="U34" s="18">
        <f t="shared" si="25"/>
        <v>0.13594936907892946</v>
      </c>
      <c r="V34" s="18">
        <f t="shared" si="26"/>
        <v>4.6511128560003265E-2</v>
      </c>
      <c r="W34" s="18">
        <f t="shared" si="27"/>
        <v>0</v>
      </c>
      <c r="X34" s="18">
        <f t="shared" si="28"/>
        <v>2.7751746671536005E-2</v>
      </c>
      <c r="Y34" s="18">
        <f t="shared" si="29"/>
        <v>0</v>
      </c>
      <c r="Z34" s="18">
        <f t="shared" si="30"/>
        <v>1.4312461268076646E-3</v>
      </c>
      <c r="AA34" s="18">
        <f t="shared" si="31"/>
        <v>1.7220524702935332E-2</v>
      </c>
    </row>
    <row r="35" spans="1:27" x14ac:dyDescent="0.2">
      <c r="A35" s="11" t="s">
        <v>249</v>
      </c>
      <c r="B35" s="12">
        <f t="shared" si="8"/>
        <v>0.18821111330957402</v>
      </c>
      <c r="C35" s="12">
        <f t="shared" si="9"/>
        <v>0.20800685354063936</v>
      </c>
      <c r="D35" s="12">
        <f t="shared" si="10"/>
        <v>0.17763821154628726</v>
      </c>
      <c r="E35" s="12">
        <f t="shared" si="11"/>
        <v>0.19622363449324318</v>
      </c>
      <c r="F35" s="12">
        <f t="shared" si="12"/>
        <v>0.24211440178943711</v>
      </c>
      <c r="G35" s="12">
        <f t="shared" si="13"/>
        <v>0.1235666460453376</v>
      </c>
      <c r="H35" s="12">
        <f t="shared" si="14"/>
        <v>0.17110804724559145</v>
      </c>
      <c r="I35" s="12">
        <f t="shared" si="15"/>
        <v>0.17336056807637659</v>
      </c>
      <c r="J35" s="12">
        <f t="shared" si="16"/>
        <v>0.19400443615133223</v>
      </c>
      <c r="L35" s="11" t="s">
        <v>249</v>
      </c>
      <c r="M35" s="19">
        <f t="shared" si="17"/>
        <v>0.16414251509024852</v>
      </c>
      <c r="N35" s="19">
        <f t="shared" si="18"/>
        <v>3.751719407077389E-2</v>
      </c>
      <c r="O35" s="19">
        <f t="shared" si="19"/>
        <v>0.15435713280582478</v>
      </c>
      <c r="P35" s="19">
        <f t="shared" si="20"/>
        <v>0.13613906976617185</v>
      </c>
      <c r="Q35" s="19">
        <f t="shared" si="21"/>
        <v>0</v>
      </c>
      <c r="R35" s="19">
        <f t="shared" si="22"/>
        <v>1.0973822804761172E-2</v>
      </c>
      <c r="S35" s="19">
        <f t="shared" si="23"/>
        <v>0.16459110320629342</v>
      </c>
      <c r="T35" s="19">
        <f t="shared" si="24"/>
        <v>5.3504514963726317E-2</v>
      </c>
      <c r="U35" s="19">
        <f t="shared" si="25"/>
        <v>0.2807933237002283</v>
      </c>
      <c r="V35" s="19">
        <f t="shared" si="26"/>
        <v>0.1855432334156227</v>
      </c>
      <c r="W35" s="19">
        <f t="shared" si="27"/>
        <v>1.5132718992822326E-2</v>
      </c>
      <c r="X35" s="19">
        <f t="shared" si="28"/>
        <v>8.9239558706518618E-2</v>
      </c>
      <c r="Y35" s="19">
        <f t="shared" si="29"/>
        <v>3.7998668376268765E-2</v>
      </c>
      <c r="Z35" s="19">
        <f t="shared" si="30"/>
        <v>0.20045867710202034</v>
      </c>
      <c r="AA35" s="19">
        <f t="shared" si="31"/>
        <v>0.1249045125701273</v>
      </c>
    </row>
    <row r="36" spans="1:27" x14ac:dyDescent="0.2">
      <c r="A36" s="13" t="s">
        <v>3</v>
      </c>
      <c r="B36" s="12">
        <f t="shared" si="8"/>
        <v>1</v>
      </c>
      <c r="C36" s="12">
        <f t="shared" si="9"/>
        <v>1</v>
      </c>
      <c r="D36" s="12">
        <f t="shared" si="10"/>
        <v>1</v>
      </c>
      <c r="E36" s="12">
        <f t="shared" si="11"/>
        <v>1</v>
      </c>
      <c r="F36" s="12">
        <f t="shared" si="12"/>
        <v>1</v>
      </c>
      <c r="G36" s="12">
        <f t="shared" si="13"/>
        <v>1</v>
      </c>
      <c r="H36" s="12">
        <f t="shared" si="14"/>
        <v>1</v>
      </c>
      <c r="I36" s="12">
        <f t="shared" si="15"/>
        <v>1</v>
      </c>
      <c r="J36" s="12">
        <f t="shared" si="16"/>
        <v>1</v>
      </c>
      <c r="L36" s="13" t="s">
        <v>3</v>
      </c>
      <c r="M36" s="19">
        <f t="shared" si="17"/>
        <v>1</v>
      </c>
      <c r="N36" s="19">
        <f t="shared" si="18"/>
        <v>1</v>
      </c>
      <c r="O36" s="19">
        <f t="shared" si="19"/>
        <v>1</v>
      </c>
      <c r="P36" s="19">
        <f t="shared" si="20"/>
        <v>1</v>
      </c>
      <c r="Q36" s="19">
        <f t="shared" si="21"/>
        <v>1</v>
      </c>
      <c r="R36" s="19">
        <f t="shared" si="22"/>
        <v>1</v>
      </c>
      <c r="S36" s="19">
        <f t="shared" si="23"/>
        <v>1</v>
      </c>
      <c r="T36" s="19">
        <f t="shared" si="24"/>
        <v>1</v>
      </c>
      <c r="U36" s="19">
        <f t="shared" si="25"/>
        <v>1</v>
      </c>
      <c r="V36" s="19">
        <f t="shared" si="26"/>
        <v>1</v>
      </c>
      <c r="W36" s="19">
        <f t="shared" si="27"/>
        <v>1</v>
      </c>
      <c r="X36" s="19">
        <f t="shared" si="28"/>
        <v>1</v>
      </c>
      <c r="Y36" s="19">
        <f t="shared" si="29"/>
        <v>1</v>
      </c>
      <c r="Z36" s="19">
        <f t="shared" si="30"/>
        <v>1</v>
      </c>
      <c r="AA36" s="19">
        <f t="shared" si="31"/>
        <v>1</v>
      </c>
    </row>
    <row r="48" spans="1:27" x14ac:dyDescent="0.2">
      <c r="B48" s="2"/>
      <c r="C48" s="2"/>
      <c r="D48" s="2"/>
      <c r="E48" s="2"/>
      <c r="F48" s="2"/>
      <c r="G48" s="2"/>
      <c r="H48" s="2"/>
      <c r="I48" s="2"/>
      <c r="J48" s="2"/>
      <c r="K48" s="2"/>
      <c r="L48" s="2"/>
      <c r="M48" s="2"/>
      <c r="N48" s="2"/>
      <c r="O48" s="2"/>
    </row>
    <row r="49" spans="2:15" x14ac:dyDescent="0.2">
      <c r="B49" s="2"/>
      <c r="C49" s="2"/>
      <c r="D49" s="2"/>
      <c r="E49" s="2"/>
      <c r="F49" s="2"/>
      <c r="G49" s="2"/>
      <c r="H49" s="2"/>
      <c r="I49" s="2"/>
      <c r="J49" s="2"/>
      <c r="K49" s="2"/>
      <c r="L49" s="2"/>
      <c r="M49" s="2"/>
      <c r="N49" s="2"/>
      <c r="O49" s="2"/>
    </row>
    <row r="50" spans="2:15" x14ac:dyDescent="0.2">
      <c r="B50" s="2"/>
      <c r="C50" s="2"/>
      <c r="D50" s="2"/>
      <c r="E50" s="2"/>
      <c r="F50" s="2"/>
      <c r="G50" s="2"/>
      <c r="H50" s="2"/>
      <c r="I50" s="2"/>
      <c r="J50" s="2"/>
      <c r="K50" s="2"/>
      <c r="L50" s="2"/>
      <c r="M50" s="2"/>
      <c r="N50" s="2"/>
      <c r="O50" s="2"/>
    </row>
    <row r="51" spans="2:15" x14ac:dyDescent="0.2">
      <c r="B51" s="2"/>
      <c r="C51" s="2"/>
      <c r="D51" s="2"/>
      <c r="E51" s="2"/>
      <c r="F51" s="2"/>
      <c r="G51" s="2"/>
      <c r="H51" s="2"/>
      <c r="I51" s="2"/>
      <c r="J51" s="2"/>
      <c r="K51" s="2"/>
      <c r="L51" s="2"/>
      <c r="M51" s="2"/>
      <c r="N51" s="2"/>
      <c r="O51" s="2"/>
    </row>
    <row r="52" spans="2:15" x14ac:dyDescent="0.2">
      <c r="B52" s="2"/>
      <c r="C52" s="2"/>
      <c r="D52" s="2"/>
      <c r="E52" s="2"/>
      <c r="F52" s="2"/>
      <c r="G52" s="2"/>
      <c r="H52" s="2"/>
      <c r="I52" s="2"/>
      <c r="J52" s="2"/>
      <c r="K52" s="2"/>
      <c r="L52" s="2"/>
      <c r="M52" s="2"/>
      <c r="N52" s="2"/>
      <c r="O52" s="2"/>
    </row>
    <row r="53" spans="2:15" x14ac:dyDescent="0.2">
      <c r="B53" s="2"/>
      <c r="C53" s="2"/>
      <c r="D53" s="2"/>
      <c r="E53" s="2"/>
      <c r="F53" s="2"/>
      <c r="G53" s="2"/>
      <c r="H53" s="2"/>
      <c r="I53" s="2"/>
      <c r="J53" s="2"/>
      <c r="K53" s="2"/>
      <c r="L53" s="2"/>
      <c r="M53" s="2"/>
      <c r="N53" s="2"/>
      <c r="O53" s="2"/>
    </row>
    <row r="54" spans="2:15" x14ac:dyDescent="0.2">
      <c r="B54" s="2"/>
      <c r="C54" s="2"/>
      <c r="D54" s="2"/>
      <c r="E54" s="2"/>
      <c r="F54" s="2"/>
      <c r="G54" s="2"/>
      <c r="H54" s="2"/>
      <c r="I54" s="2"/>
      <c r="J54" s="2"/>
      <c r="K54" s="2"/>
      <c r="L54" s="2"/>
      <c r="M54" s="2"/>
      <c r="N54" s="2"/>
      <c r="O54" s="2"/>
    </row>
    <row r="55" spans="2:15" x14ac:dyDescent="0.2">
      <c r="B55" s="2"/>
      <c r="C55" s="2"/>
      <c r="D55" s="2"/>
      <c r="E55" s="2"/>
      <c r="F55" s="2"/>
      <c r="G55" s="2"/>
      <c r="H55" s="2"/>
      <c r="I55" s="2"/>
      <c r="J55" s="2"/>
      <c r="K55" s="2"/>
      <c r="L55" s="2"/>
      <c r="M55" s="2"/>
      <c r="N55" s="2"/>
      <c r="O55" s="2"/>
    </row>
    <row r="56" spans="2:15" x14ac:dyDescent="0.2">
      <c r="B56" s="2"/>
      <c r="C56" s="2"/>
      <c r="D56" s="2"/>
      <c r="E56" s="2"/>
      <c r="F56" s="2"/>
      <c r="G56" s="2"/>
      <c r="H56" s="2"/>
      <c r="I56" s="2"/>
      <c r="J56" s="2"/>
      <c r="K56" s="2"/>
      <c r="L56" s="2"/>
      <c r="M56" s="2"/>
      <c r="N56" s="2"/>
      <c r="O56" s="2"/>
    </row>
  </sheetData>
  <mergeCells count="8">
    <mergeCell ref="L1:AA1"/>
    <mergeCell ref="L2:AA2"/>
    <mergeCell ref="A22:I22"/>
    <mergeCell ref="A1:J1"/>
    <mergeCell ref="A2:J2"/>
    <mergeCell ref="J3:J4"/>
    <mergeCell ref="AA3:AA4"/>
    <mergeCell ref="L22:Z2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2F694-48F5-42AA-A230-C811C63025CE}">
  <dimension ref="A1:L36"/>
  <sheetViews>
    <sheetView workbookViewId="0">
      <selection activeCell="A2" sqref="A2:L2"/>
    </sheetView>
  </sheetViews>
  <sheetFormatPr baseColWidth="10" defaultRowHeight="12.75" x14ac:dyDescent="0.2"/>
  <cols>
    <col min="1" max="1" width="25.85546875" bestFit="1" customWidth="1"/>
    <col min="2" max="12" width="11.42578125" style="3"/>
  </cols>
  <sheetData>
    <row r="1" spans="1:12" ht="15" x14ac:dyDescent="0.2">
      <c r="A1" s="124" t="s">
        <v>265</v>
      </c>
      <c r="B1" s="124"/>
      <c r="C1" s="124"/>
      <c r="D1" s="124"/>
      <c r="E1" s="124"/>
      <c r="F1" s="124"/>
      <c r="G1" s="124"/>
      <c r="H1" s="124"/>
      <c r="I1" s="124"/>
      <c r="J1" s="124"/>
      <c r="K1" s="124"/>
      <c r="L1" s="124"/>
    </row>
    <row r="2" spans="1:12" ht="15" x14ac:dyDescent="0.2">
      <c r="A2" s="125" t="s">
        <v>253</v>
      </c>
      <c r="B2" s="125"/>
      <c r="C2" s="125"/>
      <c r="D2" s="125"/>
      <c r="E2" s="125"/>
      <c r="F2" s="125"/>
      <c r="G2" s="125"/>
      <c r="H2" s="125"/>
      <c r="I2" s="125"/>
      <c r="J2" s="125"/>
      <c r="K2" s="125"/>
      <c r="L2" s="125"/>
    </row>
    <row r="3" spans="1:12" ht="38.25" x14ac:dyDescent="0.2">
      <c r="A3" s="4" t="s">
        <v>230</v>
      </c>
      <c r="B3" s="15" t="s">
        <v>260</v>
      </c>
      <c r="C3" s="15" t="s">
        <v>142</v>
      </c>
      <c r="D3" s="15" t="s">
        <v>261</v>
      </c>
      <c r="E3" s="15" t="s">
        <v>181</v>
      </c>
      <c r="F3" s="15" t="s">
        <v>181</v>
      </c>
      <c r="G3" s="15" t="s">
        <v>262</v>
      </c>
      <c r="H3" s="15" t="s">
        <v>160</v>
      </c>
      <c r="I3" s="15" t="s">
        <v>174</v>
      </c>
      <c r="J3" s="15" t="s">
        <v>263</v>
      </c>
      <c r="K3" s="15" t="s">
        <v>264</v>
      </c>
      <c r="L3" s="15" t="s">
        <v>131</v>
      </c>
    </row>
    <row r="4" spans="1:12" x14ac:dyDescent="0.2">
      <c r="A4" s="4" t="s">
        <v>231</v>
      </c>
      <c r="B4" s="4" t="s">
        <v>158</v>
      </c>
      <c r="C4" s="4" t="s">
        <v>144</v>
      </c>
      <c r="D4" s="4" t="s">
        <v>184</v>
      </c>
      <c r="E4" s="4" t="s">
        <v>183</v>
      </c>
      <c r="F4" s="4" t="s">
        <v>185</v>
      </c>
      <c r="G4" s="4" t="s">
        <v>143</v>
      </c>
      <c r="H4" s="4" t="s">
        <v>137</v>
      </c>
      <c r="I4" s="4" t="s">
        <v>216</v>
      </c>
      <c r="J4" s="4" t="s">
        <v>162</v>
      </c>
      <c r="K4" s="4" t="s">
        <v>138</v>
      </c>
      <c r="L4" s="4" t="s">
        <v>45</v>
      </c>
    </row>
    <row r="5" spans="1:12" x14ac:dyDescent="0.2">
      <c r="A5" s="5" t="s">
        <v>220</v>
      </c>
      <c r="B5" s="14">
        <v>3542690</v>
      </c>
      <c r="C5" s="14">
        <v>1712378</v>
      </c>
      <c r="D5" s="14">
        <v>809783</v>
      </c>
      <c r="E5" s="14">
        <v>313836</v>
      </c>
      <c r="F5" s="14">
        <v>522608</v>
      </c>
      <c r="G5" s="14">
        <v>617148</v>
      </c>
      <c r="H5" s="14">
        <v>1057395</v>
      </c>
      <c r="I5" s="14">
        <v>2988502</v>
      </c>
      <c r="J5" s="14">
        <v>1682088.5</v>
      </c>
      <c r="K5" s="14">
        <v>5615293.166666667</v>
      </c>
      <c r="L5" s="14">
        <v>504792</v>
      </c>
    </row>
    <row r="6" spans="1:12" x14ac:dyDescent="0.2">
      <c r="A6" s="5" t="s">
        <v>221</v>
      </c>
      <c r="B6" s="14">
        <v>304784.5</v>
      </c>
      <c r="C6" s="14">
        <v>0</v>
      </c>
      <c r="D6" s="14">
        <v>640286</v>
      </c>
      <c r="E6" s="14">
        <v>80238</v>
      </c>
      <c r="F6" s="14">
        <v>133615</v>
      </c>
      <c r="G6" s="14">
        <v>0</v>
      </c>
      <c r="H6" s="14">
        <v>820050</v>
      </c>
      <c r="I6" s="14">
        <v>460195</v>
      </c>
      <c r="J6" s="14">
        <v>286101.5</v>
      </c>
      <c r="K6" s="14">
        <v>167683.33333333334</v>
      </c>
      <c r="L6" s="14">
        <v>777375</v>
      </c>
    </row>
    <row r="7" spans="1:12" x14ac:dyDescent="0.2">
      <c r="A7" s="5" t="s">
        <v>222</v>
      </c>
      <c r="B7" s="14">
        <v>14267154.5</v>
      </c>
      <c r="C7" s="14">
        <v>92136</v>
      </c>
      <c r="D7" s="14">
        <v>1044564</v>
      </c>
      <c r="E7" s="14">
        <v>336996</v>
      </c>
      <c r="F7" s="14">
        <v>561175</v>
      </c>
      <c r="G7" s="14">
        <v>2707806</v>
      </c>
      <c r="H7" s="14">
        <v>3636040</v>
      </c>
      <c r="I7" s="14">
        <v>20865011</v>
      </c>
      <c r="J7" s="14">
        <v>2835760.5</v>
      </c>
      <c r="K7" s="14">
        <v>5017632.166666667</v>
      </c>
      <c r="L7" s="14">
        <v>54933</v>
      </c>
    </row>
    <row r="8" spans="1:12" x14ac:dyDescent="0.2">
      <c r="A8" s="5" t="s">
        <v>223</v>
      </c>
      <c r="B8" s="14">
        <v>5320859</v>
      </c>
      <c r="C8" s="14">
        <v>409202</v>
      </c>
      <c r="D8" s="14">
        <v>846377</v>
      </c>
      <c r="E8" s="14">
        <v>517091</v>
      </c>
      <c r="F8" s="14">
        <v>859626</v>
      </c>
      <c r="G8" s="14">
        <v>458998.5</v>
      </c>
      <c r="H8" s="14">
        <v>398200</v>
      </c>
      <c r="I8" s="14">
        <v>458105</v>
      </c>
      <c r="J8" s="14">
        <v>2038161</v>
      </c>
      <c r="K8" s="14">
        <v>2734432.6666666665</v>
      </c>
      <c r="L8" s="14">
        <v>543064</v>
      </c>
    </row>
    <row r="9" spans="1:12" x14ac:dyDescent="0.2">
      <c r="A9" s="5" t="s">
        <v>232</v>
      </c>
      <c r="B9" s="14">
        <v>0</v>
      </c>
      <c r="C9" s="14">
        <v>0</v>
      </c>
      <c r="D9" s="14">
        <v>12007367.5</v>
      </c>
      <c r="E9" s="14">
        <v>0</v>
      </c>
      <c r="F9" s="14">
        <v>0</v>
      </c>
      <c r="G9" s="14">
        <v>4897587.5</v>
      </c>
      <c r="H9" s="14">
        <v>0</v>
      </c>
      <c r="I9" s="14">
        <v>0</v>
      </c>
      <c r="J9" s="14">
        <v>0</v>
      </c>
      <c r="K9" s="14">
        <v>14</v>
      </c>
      <c r="L9" s="14">
        <v>0</v>
      </c>
    </row>
    <row r="10" spans="1:12" x14ac:dyDescent="0.2">
      <c r="A10" s="5" t="s">
        <v>224</v>
      </c>
      <c r="B10" s="14">
        <v>9878697</v>
      </c>
      <c r="C10" s="14">
        <v>4421363</v>
      </c>
      <c r="D10" s="14">
        <v>3350841.5</v>
      </c>
      <c r="E10" s="14">
        <v>2073632</v>
      </c>
      <c r="F10" s="14">
        <v>3453066</v>
      </c>
      <c r="G10" s="14">
        <v>13720393.5</v>
      </c>
      <c r="H10" s="14">
        <v>14399004</v>
      </c>
      <c r="I10" s="14">
        <v>19964410</v>
      </c>
      <c r="J10" s="14">
        <v>9413791</v>
      </c>
      <c r="K10" s="14">
        <v>15264567.166666666</v>
      </c>
      <c r="L10" s="14">
        <v>1185165</v>
      </c>
    </row>
    <row r="11" spans="1:12" x14ac:dyDescent="0.2">
      <c r="A11" s="5" t="s">
        <v>225</v>
      </c>
      <c r="B11" s="14">
        <v>1768070.5</v>
      </c>
      <c r="C11" s="14">
        <v>0</v>
      </c>
      <c r="D11" s="14">
        <v>5039625</v>
      </c>
      <c r="E11" s="14">
        <v>71280</v>
      </c>
      <c r="F11" s="14">
        <v>118698</v>
      </c>
      <c r="G11" s="14">
        <v>0</v>
      </c>
      <c r="H11" s="14">
        <v>0</v>
      </c>
      <c r="I11" s="14">
        <v>2778085</v>
      </c>
      <c r="J11" s="14">
        <v>38088.5</v>
      </c>
      <c r="K11" s="14">
        <v>100186.16666666667</v>
      </c>
      <c r="L11" s="14">
        <v>0</v>
      </c>
    </row>
    <row r="12" spans="1:12" x14ac:dyDescent="0.2">
      <c r="A12" s="5" t="s">
        <v>226</v>
      </c>
      <c r="B12" s="14">
        <v>3016468</v>
      </c>
      <c r="C12" s="14">
        <v>1047296</v>
      </c>
      <c r="D12" s="14">
        <v>10257.5</v>
      </c>
      <c r="E12" s="14">
        <v>6348</v>
      </c>
      <c r="F12" s="14">
        <v>10571</v>
      </c>
      <c r="G12" s="14">
        <v>7391182</v>
      </c>
      <c r="H12" s="14">
        <v>761396</v>
      </c>
      <c r="I12" s="14">
        <v>1367308</v>
      </c>
      <c r="J12" s="14">
        <v>552296.5</v>
      </c>
      <c r="K12" s="14">
        <v>485475.16666666669</v>
      </c>
      <c r="L12" s="14">
        <v>2679469</v>
      </c>
    </row>
    <row r="13" spans="1:12" x14ac:dyDescent="0.2">
      <c r="A13" s="6" t="s">
        <v>233</v>
      </c>
      <c r="B13" s="6">
        <f>SUM(B5:B12)</f>
        <v>38098723.5</v>
      </c>
      <c r="C13" s="6">
        <f t="shared" ref="C13:L13" si="0">SUM(C5:C12)</f>
        <v>7682375</v>
      </c>
      <c r="D13" s="6">
        <f t="shared" si="0"/>
        <v>23749101.5</v>
      </c>
      <c r="E13" s="6">
        <f t="shared" si="0"/>
        <v>3399421</v>
      </c>
      <c r="F13" s="6">
        <f t="shared" si="0"/>
        <v>5659359</v>
      </c>
      <c r="G13" s="6">
        <f t="shared" si="0"/>
        <v>29793115.5</v>
      </c>
      <c r="H13" s="6">
        <f t="shared" si="0"/>
        <v>21072085</v>
      </c>
      <c r="I13" s="6">
        <f t="shared" si="0"/>
        <v>48881616</v>
      </c>
      <c r="J13" s="6">
        <f t="shared" si="0"/>
        <v>16846287.5</v>
      </c>
      <c r="K13" s="6">
        <f t="shared" si="0"/>
        <v>29385283.833333336</v>
      </c>
      <c r="L13" s="6">
        <f t="shared" si="0"/>
        <v>5744798</v>
      </c>
    </row>
    <row r="14" spans="1:12" x14ac:dyDescent="0.2">
      <c r="A14" s="5" t="s">
        <v>227</v>
      </c>
      <c r="B14" s="14">
        <v>1241537.5</v>
      </c>
      <c r="C14" s="14">
        <v>1032044</v>
      </c>
      <c r="D14" s="14">
        <v>293511.5</v>
      </c>
      <c r="E14" s="14">
        <v>181636</v>
      </c>
      <c r="F14" s="14">
        <v>302466</v>
      </c>
      <c r="G14" s="14">
        <v>430655.5</v>
      </c>
      <c r="H14" s="14">
        <v>1174536</v>
      </c>
      <c r="I14" s="14">
        <v>63132</v>
      </c>
      <c r="J14" s="14">
        <v>1205271</v>
      </c>
      <c r="K14" s="14">
        <v>1534550.8333333333</v>
      </c>
      <c r="L14" s="14">
        <v>1393212</v>
      </c>
    </row>
    <row r="15" spans="1:12" x14ac:dyDescent="0.2">
      <c r="A15" s="5" t="s">
        <v>228</v>
      </c>
      <c r="B15" s="14">
        <v>457840</v>
      </c>
      <c r="C15" s="14">
        <v>302549</v>
      </c>
      <c r="D15" s="14">
        <v>105143</v>
      </c>
      <c r="E15" s="14">
        <v>65066</v>
      </c>
      <c r="F15" s="14">
        <v>108350</v>
      </c>
      <c r="G15" s="14">
        <v>5320952.5</v>
      </c>
      <c r="H15" s="14">
        <v>1311215</v>
      </c>
      <c r="I15" s="14">
        <v>2565546</v>
      </c>
      <c r="J15" s="14">
        <v>177239</v>
      </c>
      <c r="K15" s="14">
        <v>61084.5</v>
      </c>
      <c r="L15" s="14">
        <v>0</v>
      </c>
    </row>
    <row r="16" spans="1:12" x14ac:dyDescent="0.2">
      <c r="A16" s="5" t="s">
        <v>229</v>
      </c>
      <c r="B16" s="14">
        <v>1308853.5</v>
      </c>
      <c r="C16" s="14">
        <v>1316113</v>
      </c>
      <c r="D16" s="14">
        <v>174684</v>
      </c>
      <c r="E16" s="14">
        <v>108101</v>
      </c>
      <c r="F16" s="14">
        <v>180013</v>
      </c>
      <c r="G16" s="14">
        <v>534883.5</v>
      </c>
      <c r="H16" s="14">
        <v>216762</v>
      </c>
      <c r="I16" s="14">
        <v>0</v>
      </c>
      <c r="J16" s="14">
        <v>333464</v>
      </c>
      <c r="K16" s="14">
        <v>260766.66666666666</v>
      </c>
      <c r="L16" s="14">
        <v>204309</v>
      </c>
    </row>
    <row r="17" spans="1:12" x14ac:dyDescent="0.2">
      <c r="A17" s="6" t="s">
        <v>234</v>
      </c>
      <c r="B17" s="4">
        <f>SUM(B14:B16)</f>
        <v>3008231</v>
      </c>
      <c r="C17" s="4">
        <f t="shared" ref="C17:L17" si="1">SUM(C14:C16)</f>
        <v>2650706</v>
      </c>
      <c r="D17" s="4">
        <f t="shared" si="1"/>
        <v>573338.5</v>
      </c>
      <c r="E17" s="4">
        <f t="shared" si="1"/>
        <v>354803</v>
      </c>
      <c r="F17" s="4">
        <f t="shared" si="1"/>
        <v>590829</v>
      </c>
      <c r="G17" s="4">
        <f t="shared" si="1"/>
        <v>6286491.5</v>
      </c>
      <c r="H17" s="4">
        <f t="shared" si="1"/>
        <v>2702513</v>
      </c>
      <c r="I17" s="4">
        <f t="shared" si="1"/>
        <v>2628678</v>
      </c>
      <c r="J17" s="4">
        <f t="shared" si="1"/>
        <v>1715974</v>
      </c>
      <c r="K17" s="4">
        <f t="shared" si="1"/>
        <v>1856402</v>
      </c>
      <c r="L17" s="4">
        <f t="shared" si="1"/>
        <v>1597521</v>
      </c>
    </row>
    <row r="18" spans="1:12" x14ac:dyDescent="0.2">
      <c r="A18" s="6" t="s">
        <v>3</v>
      </c>
      <c r="B18" s="6">
        <f>+B13+B17</f>
        <v>41106954.5</v>
      </c>
      <c r="C18" s="6">
        <f t="shared" ref="C18:L18" si="2">+C13+C17</f>
        <v>10333081</v>
      </c>
      <c r="D18" s="6">
        <f t="shared" si="2"/>
        <v>24322440</v>
      </c>
      <c r="E18" s="6">
        <f t="shared" si="2"/>
        <v>3754224</v>
      </c>
      <c r="F18" s="6">
        <f t="shared" si="2"/>
        <v>6250188</v>
      </c>
      <c r="G18" s="6">
        <f t="shared" si="2"/>
        <v>36079607</v>
      </c>
      <c r="H18" s="6">
        <f t="shared" si="2"/>
        <v>23774598</v>
      </c>
      <c r="I18" s="6">
        <f t="shared" si="2"/>
        <v>51510294</v>
      </c>
      <c r="J18" s="6">
        <f t="shared" si="2"/>
        <v>18562261.5</v>
      </c>
      <c r="K18" s="6">
        <f t="shared" si="2"/>
        <v>31241685.833333336</v>
      </c>
      <c r="L18" s="6">
        <f t="shared" si="2"/>
        <v>7342319</v>
      </c>
    </row>
    <row r="19" spans="1:12" x14ac:dyDescent="0.2">
      <c r="A19" s="5" t="s">
        <v>4</v>
      </c>
      <c r="B19" s="14">
        <v>13741</v>
      </c>
      <c r="C19" s="14">
        <v>379</v>
      </c>
      <c r="D19" s="14">
        <v>2190</v>
      </c>
      <c r="E19" s="14">
        <v>586</v>
      </c>
      <c r="F19" s="14">
        <v>975</v>
      </c>
      <c r="G19" s="14">
        <v>2759</v>
      </c>
      <c r="H19" s="14">
        <v>506</v>
      </c>
      <c r="I19" s="14">
        <v>2019</v>
      </c>
      <c r="J19" s="14">
        <v>6055</v>
      </c>
      <c r="K19" s="14">
        <v>12283</v>
      </c>
      <c r="L19" s="14">
        <v>306</v>
      </c>
    </row>
    <row r="20" spans="1:12" x14ac:dyDescent="0.2">
      <c r="A20" s="5" t="s">
        <v>5</v>
      </c>
      <c r="B20" s="14">
        <v>13</v>
      </c>
      <c r="C20" s="14">
        <v>3</v>
      </c>
      <c r="D20" s="14">
        <v>3</v>
      </c>
      <c r="E20" s="14">
        <v>2</v>
      </c>
      <c r="F20" s="14">
        <v>1</v>
      </c>
      <c r="G20" s="14">
        <v>4</v>
      </c>
      <c r="H20" s="14">
        <v>10</v>
      </c>
      <c r="I20" s="14">
        <v>34</v>
      </c>
      <c r="J20" s="14">
        <v>28</v>
      </c>
      <c r="K20" s="14">
        <v>238</v>
      </c>
      <c r="L20" s="14">
        <v>1</v>
      </c>
    </row>
    <row r="22" spans="1:12" x14ac:dyDescent="0.2">
      <c r="A22" s="127" t="s">
        <v>235</v>
      </c>
      <c r="B22" s="127"/>
      <c r="C22" s="127"/>
      <c r="D22" s="127"/>
      <c r="E22" s="127"/>
      <c r="F22" s="127"/>
      <c r="G22" s="127"/>
      <c r="H22" s="127"/>
      <c r="I22" s="127"/>
      <c r="J22" s="127"/>
      <c r="K22" s="127"/>
      <c r="L22" s="127"/>
    </row>
    <row r="23" spans="1:12" x14ac:dyDescent="0.2">
      <c r="A23" s="8" t="s">
        <v>237</v>
      </c>
      <c r="B23" s="9">
        <f>+B5/$B$18</f>
        <v>8.61822541487475E-2</v>
      </c>
      <c r="C23" s="9">
        <f>+C5/$C$18</f>
        <v>0.16571804672778623</v>
      </c>
      <c r="D23" s="9">
        <f>+D5/$D$18</f>
        <v>3.3293658037598199E-2</v>
      </c>
      <c r="E23" s="9">
        <f>+E5/$E$18</f>
        <v>8.3595438098525821E-2</v>
      </c>
      <c r="F23" s="9">
        <f>+F5/$F$18</f>
        <v>8.3614764867872768E-2</v>
      </c>
      <c r="G23" s="9">
        <f>+G5/$G$18</f>
        <v>1.7105175230982976E-2</v>
      </c>
      <c r="H23" s="9">
        <f>+H5/$H$18</f>
        <v>4.4475830884711492E-2</v>
      </c>
      <c r="I23" s="9">
        <f>+I5/$I$18</f>
        <v>5.8017568294213194E-2</v>
      </c>
      <c r="J23" s="9">
        <f>+J5/$J$18</f>
        <v>9.0618726602898034E-2</v>
      </c>
      <c r="K23" s="9">
        <f>+K5/$K$18</f>
        <v>0.17973720101478732</v>
      </c>
      <c r="L23" s="9">
        <f>+L5/$L$18</f>
        <v>6.8751030839166755E-2</v>
      </c>
    </row>
    <row r="24" spans="1:12" x14ac:dyDescent="0.2">
      <c r="A24" s="10" t="s">
        <v>238</v>
      </c>
      <c r="B24" s="9">
        <f t="shared" ref="B24:B36" si="3">+B6/$B$18</f>
        <v>7.414426675661414E-3</v>
      </c>
      <c r="C24" s="9">
        <f t="shared" ref="C24:C36" si="4">+C6/$C$18</f>
        <v>0</v>
      </c>
      <c r="D24" s="9">
        <f t="shared" ref="D24:D36" si="5">+D6/$D$18</f>
        <v>2.6324908191776811E-2</v>
      </c>
      <c r="E24" s="9">
        <f t="shared" ref="E24:E36" si="6">+E6/$E$18</f>
        <v>2.137272576170202E-2</v>
      </c>
      <c r="F24" s="9">
        <f t="shared" ref="F24:F36" si="7">+F6/$F$18</f>
        <v>2.1377756957070733E-2</v>
      </c>
      <c r="G24" s="9">
        <f t="shared" ref="G24:G36" si="8">+G6/$G$18</f>
        <v>0</v>
      </c>
      <c r="H24" s="9">
        <f t="shared" ref="H24:H36" si="9">+H6/$H$18</f>
        <v>3.4492696785030814E-2</v>
      </c>
      <c r="I24" s="9">
        <f t="shared" ref="I24:I36" si="10">+I6/$I$18</f>
        <v>8.9340394756822778E-3</v>
      </c>
      <c r="J24" s="9">
        <f t="shared" ref="J24:J36" si="11">+J6/$J$18</f>
        <v>1.5413073455516183E-2</v>
      </c>
      <c r="K24" s="9">
        <f t="shared" ref="K24:K36" si="12">+K6/$K$18</f>
        <v>5.3672946533001595E-3</v>
      </c>
      <c r="L24" s="9">
        <f t="shared" ref="L24:L36" si="13">+L6/$L$18</f>
        <v>0.1058759500915174</v>
      </c>
    </row>
    <row r="25" spans="1:12" x14ac:dyDescent="0.2">
      <c r="A25" s="10" t="s">
        <v>239</v>
      </c>
      <c r="B25" s="9">
        <f t="shared" si="3"/>
        <v>0.34707398476819779</v>
      </c>
      <c r="C25" s="9">
        <f t="shared" si="4"/>
        <v>8.9166048345116038E-3</v>
      </c>
      <c r="D25" s="9">
        <f t="shared" si="5"/>
        <v>4.2946513589919431E-2</v>
      </c>
      <c r="E25" s="9">
        <f t="shared" si="6"/>
        <v>8.9764489279275828E-2</v>
      </c>
      <c r="F25" s="9">
        <f t="shared" si="7"/>
        <v>8.9785299258198309E-2</v>
      </c>
      <c r="G25" s="9">
        <f t="shared" si="8"/>
        <v>7.5050872921093623E-2</v>
      </c>
      <c r="H25" s="9">
        <f t="shared" si="9"/>
        <v>0.1529380223379592</v>
      </c>
      <c r="I25" s="9">
        <f t="shared" si="10"/>
        <v>0.4050648788764436</v>
      </c>
      <c r="J25" s="9">
        <f t="shared" si="11"/>
        <v>0.15277020528991039</v>
      </c>
      <c r="K25" s="9">
        <f t="shared" si="12"/>
        <v>0.16060695935022498</v>
      </c>
      <c r="L25" s="9">
        <f t="shared" si="13"/>
        <v>7.4816961780058864E-3</v>
      </c>
    </row>
    <row r="26" spans="1:12" x14ac:dyDescent="0.2">
      <c r="A26" s="10" t="s">
        <v>240</v>
      </c>
      <c r="B26" s="9">
        <f t="shared" si="3"/>
        <v>0.12943938719663603</v>
      </c>
      <c r="C26" s="9">
        <f t="shared" si="4"/>
        <v>3.9601160583179404E-2</v>
      </c>
      <c r="D26" s="9">
        <f t="shared" si="5"/>
        <v>3.4798194589029718E-2</v>
      </c>
      <c r="E26" s="9">
        <f t="shared" si="6"/>
        <v>0.13773578774202072</v>
      </c>
      <c r="F26" s="9">
        <f t="shared" si="7"/>
        <v>0.13753602291643066</v>
      </c>
      <c r="G26" s="9">
        <f t="shared" si="8"/>
        <v>1.272182648774417E-2</v>
      </c>
      <c r="H26" s="9">
        <f t="shared" si="9"/>
        <v>1.6748968794340919E-2</v>
      </c>
      <c r="I26" s="9">
        <f t="shared" si="10"/>
        <v>8.8934650615661408E-3</v>
      </c>
      <c r="J26" s="9">
        <f t="shared" si="11"/>
        <v>0.10980132997264369</v>
      </c>
      <c r="K26" s="9">
        <f t="shared" si="12"/>
        <v>8.7525131686368912E-2</v>
      </c>
      <c r="L26" s="9">
        <f t="shared" si="13"/>
        <v>7.3963552931982382E-2</v>
      </c>
    </row>
    <row r="27" spans="1:12" x14ac:dyDescent="0.2">
      <c r="A27" s="10" t="s">
        <v>241</v>
      </c>
      <c r="B27" s="9">
        <f t="shared" si="3"/>
        <v>0</v>
      </c>
      <c r="C27" s="9">
        <f t="shared" si="4"/>
        <v>0</v>
      </c>
      <c r="D27" s="9">
        <f t="shared" si="5"/>
        <v>0.49367446275949289</v>
      </c>
      <c r="E27" s="9">
        <f t="shared" si="6"/>
        <v>0</v>
      </c>
      <c r="F27" s="9">
        <f t="shared" si="7"/>
        <v>0</v>
      </c>
      <c r="G27" s="9">
        <f t="shared" si="8"/>
        <v>0.13574392592469203</v>
      </c>
      <c r="H27" s="9">
        <f t="shared" si="9"/>
        <v>0</v>
      </c>
      <c r="I27" s="9">
        <f t="shared" si="10"/>
        <v>0</v>
      </c>
      <c r="J27" s="9">
        <f t="shared" si="11"/>
        <v>0</v>
      </c>
      <c r="K27" s="9">
        <f t="shared" si="12"/>
        <v>4.4811922361317298E-7</v>
      </c>
      <c r="L27" s="9">
        <f t="shared" si="13"/>
        <v>0</v>
      </c>
    </row>
    <row r="28" spans="1:12" x14ac:dyDescent="0.2">
      <c r="A28" s="10" t="s">
        <v>242</v>
      </c>
      <c r="B28" s="9">
        <f t="shared" si="3"/>
        <v>0.24031692739485236</v>
      </c>
      <c r="C28" s="9">
        <f t="shared" si="4"/>
        <v>0.42788428736792056</v>
      </c>
      <c r="D28" s="9">
        <f t="shared" si="5"/>
        <v>0.13776748961041738</v>
      </c>
      <c r="E28" s="9">
        <f t="shared" si="6"/>
        <v>0.5523463703817354</v>
      </c>
      <c r="F28" s="9">
        <f t="shared" si="7"/>
        <v>0.55247394158383711</v>
      </c>
      <c r="G28" s="9">
        <f t="shared" si="8"/>
        <v>0.38028112390470331</v>
      </c>
      <c r="H28" s="9">
        <f t="shared" si="9"/>
        <v>0.60564658127973392</v>
      </c>
      <c r="I28" s="9">
        <f t="shared" si="10"/>
        <v>0.38758097556189447</v>
      </c>
      <c r="J28" s="9">
        <f t="shared" si="11"/>
        <v>0.50714677195987135</v>
      </c>
      <c r="K28" s="9">
        <f t="shared" si="12"/>
        <v>0.48859614196555701</v>
      </c>
      <c r="L28" s="9">
        <f t="shared" si="13"/>
        <v>0.1614156235924917</v>
      </c>
    </row>
    <row r="29" spans="1:12" x14ac:dyDescent="0.2">
      <c r="A29" s="10" t="s">
        <v>243</v>
      </c>
      <c r="B29" s="9">
        <f t="shared" si="3"/>
        <v>4.3011469020406271E-2</v>
      </c>
      <c r="C29" s="9">
        <f t="shared" si="4"/>
        <v>0</v>
      </c>
      <c r="D29" s="9">
        <f t="shared" si="5"/>
        <v>0.20720063447581738</v>
      </c>
      <c r="E29" s="9">
        <f t="shared" si="6"/>
        <v>1.8986613478577729E-2</v>
      </c>
      <c r="F29" s="9">
        <f t="shared" si="7"/>
        <v>1.8991108747448877E-2</v>
      </c>
      <c r="G29" s="9">
        <f t="shared" si="8"/>
        <v>0</v>
      </c>
      <c r="H29" s="9">
        <f t="shared" si="9"/>
        <v>0</v>
      </c>
      <c r="I29" s="9">
        <f t="shared" si="10"/>
        <v>5.3932617818100589E-2</v>
      </c>
      <c r="J29" s="9">
        <f t="shared" si="11"/>
        <v>2.0519320881240682E-3</v>
      </c>
      <c r="K29" s="9">
        <f t="shared" si="12"/>
        <v>3.2068105159604727E-3</v>
      </c>
      <c r="L29" s="9">
        <f t="shared" si="13"/>
        <v>0</v>
      </c>
    </row>
    <row r="30" spans="1:12" x14ac:dyDescent="0.2">
      <c r="A30" s="10" t="s">
        <v>244</v>
      </c>
      <c r="B30" s="9">
        <f t="shared" si="3"/>
        <v>7.33809652573508E-2</v>
      </c>
      <c r="C30" s="9">
        <f t="shared" si="4"/>
        <v>0.10135370079843563</v>
      </c>
      <c r="D30" s="9">
        <f t="shared" si="5"/>
        <v>4.2172989223120708E-4</v>
      </c>
      <c r="E30" s="9">
        <f t="shared" si="6"/>
        <v>1.6908953754490941E-3</v>
      </c>
      <c r="F30" s="9">
        <f t="shared" si="7"/>
        <v>1.6913091254215074E-3</v>
      </c>
      <c r="G30" s="9">
        <f t="shared" si="8"/>
        <v>0.20485760834368291</v>
      </c>
      <c r="H30" s="9">
        <f t="shared" si="9"/>
        <v>3.2025609854686082E-2</v>
      </c>
      <c r="I30" s="9">
        <f t="shared" si="10"/>
        <v>2.6544364122635371E-2</v>
      </c>
      <c r="J30" s="9">
        <f t="shared" si="11"/>
        <v>2.9753729091684222E-2</v>
      </c>
      <c r="K30" s="9">
        <f t="shared" si="12"/>
        <v>1.5539339626438746E-2</v>
      </c>
      <c r="L30" s="9">
        <f t="shared" si="13"/>
        <v>0.36493497490370547</v>
      </c>
    </row>
    <row r="31" spans="1:12" x14ac:dyDescent="0.2">
      <c r="A31" s="11" t="s">
        <v>245</v>
      </c>
      <c r="B31" s="12">
        <f t="shared" si="3"/>
        <v>0.92681941446185223</v>
      </c>
      <c r="C31" s="12">
        <f t="shared" si="4"/>
        <v>0.74347380031183341</v>
      </c>
      <c r="D31" s="12">
        <f t="shared" si="5"/>
        <v>0.97642759114628297</v>
      </c>
      <c r="E31" s="12">
        <f t="shared" si="6"/>
        <v>0.90549232011728653</v>
      </c>
      <c r="F31" s="12">
        <f t="shared" si="7"/>
        <v>0.90547020345628004</v>
      </c>
      <c r="G31" s="12">
        <f t="shared" si="8"/>
        <v>0.82576053281289896</v>
      </c>
      <c r="H31" s="12">
        <f t="shared" si="9"/>
        <v>0.88632770993646248</v>
      </c>
      <c r="I31" s="12">
        <f t="shared" si="10"/>
        <v>0.94896790921053564</v>
      </c>
      <c r="J31" s="12">
        <f t="shared" si="11"/>
        <v>0.907555768460648</v>
      </c>
      <c r="K31" s="12">
        <f t="shared" si="12"/>
        <v>0.9405793269318613</v>
      </c>
      <c r="L31" s="12">
        <f t="shared" si="13"/>
        <v>0.78242282853686962</v>
      </c>
    </row>
    <row r="32" spans="1:12" x14ac:dyDescent="0.2">
      <c r="A32" s="10" t="s">
        <v>246</v>
      </c>
      <c r="B32" s="9">
        <f t="shared" si="3"/>
        <v>3.0202614499208399E-2</v>
      </c>
      <c r="C32" s="9">
        <f t="shared" si="4"/>
        <v>9.9877664754587717E-2</v>
      </c>
      <c r="D32" s="9">
        <f t="shared" si="5"/>
        <v>1.2067518719339013E-2</v>
      </c>
      <c r="E32" s="9">
        <f t="shared" si="6"/>
        <v>4.8381769441567683E-2</v>
      </c>
      <c r="F32" s="9">
        <f t="shared" si="7"/>
        <v>4.8393104335421593E-2</v>
      </c>
      <c r="G32" s="9">
        <f t="shared" si="8"/>
        <v>1.1936258064008292E-2</v>
      </c>
      <c r="H32" s="9">
        <f t="shared" si="9"/>
        <v>4.9402980441562043E-2</v>
      </c>
      <c r="I32" s="9">
        <f t="shared" si="10"/>
        <v>1.2256190966411491E-3</v>
      </c>
      <c r="J32" s="9">
        <f t="shared" si="11"/>
        <v>6.4931258510715406E-2</v>
      </c>
      <c r="K32" s="9">
        <f t="shared" si="12"/>
        <v>4.9118694859162926E-2</v>
      </c>
      <c r="L32" s="9">
        <f t="shared" si="13"/>
        <v>0.18975094925731231</v>
      </c>
    </row>
    <row r="33" spans="1:12" x14ac:dyDescent="0.2">
      <c r="A33" s="10" t="s">
        <v>247</v>
      </c>
      <c r="B33" s="9">
        <f t="shared" si="3"/>
        <v>1.1137774752931404E-2</v>
      </c>
      <c r="C33" s="9">
        <f t="shared" si="4"/>
        <v>2.9279650474045446E-2</v>
      </c>
      <c r="D33" s="9">
        <f t="shared" si="5"/>
        <v>4.3228804346932296E-3</v>
      </c>
      <c r="E33" s="9">
        <f t="shared" si="6"/>
        <v>1.7331411231721921E-2</v>
      </c>
      <c r="F33" s="9">
        <f t="shared" si="7"/>
        <v>1.7335478548805253E-2</v>
      </c>
      <c r="G33" s="9">
        <f t="shared" si="8"/>
        <v>0.14747811693181692</v>
      </c>
      <c r="H33" s="9">
        <f t="shared" si="9"/>
        <v>5.515193148586571E-2</v>
      </c>
      <c r="I33" s="9">
        <f t="shared" si="10"/>
        <v>4.9806471692823186E-2</v>
      </c>
      <c r="J33" s="9">
        <f t="shared" si="11"/>
        <v>9.5483516380803057E-3</v>
      </c>
      <c r="K33" s="9">
        <f t="shared" si="12"/>
        <v>1.9552241939142048E-3</v>
      </c>
      <c r="L33" s="9">
        <f t="shared" si="13"/>
        <v>0</v>
      </c>
    </row>
    <row r="34" spans="1:12" x14ac:dyDescent="0.2">
      <c r="A34" s="10" t="s">
        <v>248</v>
      </c>
      <c r="B34" s="9">
        <f t="shared" si="3"/>
        <v>3.1840196286008003E-2</v>
      </c>
      <c r="C34" s="9">
        <f t="shared" si="4"/>
        <v>0.12736888445953343</v>
      </c>
      <c r="D34" s="9">
        <f t="shared" si="5"/>
        <v>7.182009699684736E-3</v>
      </c>
      <c r="E34" s="9">
        <f t="shared" si="6"/>
        <v>2.8794499209423837E-2</v>
      </c>
      <c r="F34" s="9">
        <f t="shared" si="7"/>
        <v>2.8801213659493122E-2</v>
      </c>
      <c r="G34" s="9">
        <f t="shared" si="8"/>
        <v>1.4825092191275809E-2</v>
      </c>
      <c r="H34" s="9">
        <f t="shared" si="9"/>
        <v>9.1173781361098098E-3</v>
      </c>
      <c r="I34" s="9">
        <f t="shared" si="10"/>
        <v>0</v>
      </c>
      <c r="J34" s="9">
        <f t="shared" si="11"/>
        <v>1.7964621390556317E-2</v>
      </c>
      <c r="K34" s="9">
        <f t="shared" si="12"/>
        <v>8.3467540150615523E-3</v>
      </c>
      <c r="L34" s="9">
        <f t="shared" si="13"/>
        <v>2.7826222205818079E-2</v>
      </c>
    </row>
    <row r="35" spans="1:12" x14ac:dyDescent="0.2">
      <c r="A35" s="11" t="s">
        <v>249</v>
      </c>
      <c r="B35" s="12">
        <f t="shared" si="3"/>
        <v>7.318058553814781E-2</v>
      </c>
      <c r="C35" s="12">
        <f t="shared" si="4"/>
        <v>0.25652619968816659</v>
      </c>
      <c r="D35" s="12">
        <f t="shared" si="5"/>
        <v>2.3572408853716979E-2</v>
      </c>
      <c r="E35" s="12">
        <f t="shared" si="6"/>
        <v>9.4507679882713441E-2</v>
      </c>
      <c r="F35" s="12">
        <f t="shared" si="7"/>
        <v>9.4529796543719971E-2</v>
      </c>
      <c r="G35" s="12">
        <f t="shared" si="8"/>
        <v>0.17423946718710101</v>
      </c>
      <c r="H35" s="12">
        <f t="shared" si="9"/>
        <v>0.11367229006353756</v>
      </c>
      <c r="I35" s="12">
        <f t="shared" si="10"/>
        <v>5.1032090789464336E-2</v>
      </c>
      <c r="J35" s="12">
        <f t="shared" si="11"/>
        <v>9.2444231539352037E-2</v>
      </c>
      <c r="K35" s="12">
        <f t="shared" si="12"/>
        <v>5.9420673068138682E-2</v>
      </c>
      <c r="L35" s="12">
        <f t="shared" si="13"/>
        <v>0.21757717146313038</v>
      </c>
    </row>
    <row r="36" spans="1:12" x14ac:dyDescent="0.2">
      <c r="A36" s="13" t="s">
        <v>3</v>
      </c>
      <c r="B36" s="12">
        <f t="shared" si="3"/>
        <v>1</v>
      </c>
      <c r="C36" s="12">
        <f t="shared" si="4"/>
        <v>1</v>
      </c>
      <c r="D36" s="12">
        <f t="shared" si="5"/>
        <v>1</v>
      </c>
      <c r="E36" s="12">
        <f t="shared" si="6"/>
        <v>1</v>
      </c>
      <c r="F36" s="12">
        <f t="shared" si="7"/>
        <v>1</v>
      </c>
      <c r="G36" s="12">
        <f t="shared" si="8"/>
        <v>1</v>
      </c>
      <c r="H36" s="12">
        <f t="shared" si="9"/>
        <v>1</v>
      </c>
      <c r="I36" s="12">
        <f t="shared" si="10"/>
        <v>1</v>
      </c>
      <c r="J36" s="12">
        <f t="shared" si="11"/>
        <v>1</v>
      </c>
      <c r="K36" s="12">
        <f t="shared" si="12"/>
        <v>1</v>
      </c>
      <c r="L36" s="12">
        <f t="shared" si="13"/>
        <v>1</v>
      </c>
    </row>
  </sheetData>
  <mergeCells count="3">
    <mergeCell ref="A22:L22"/>
    <mergeCell ref="A1:L1"/>
    <mergeCell ref="A2:L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42534-F1AD-4432-A5F5-66EF0D89753E}">
  <dimension ref="A1:F36"/>
  <sheetViews>
    <sheetView workbookViewId="0">
      <selection sqref="A1:F1"/>
    </sheetView>
  </sheetViews>
  <sheetFormatPr baseColWidth="10" defaultRowHeight="12.75" x14ac:dyDescent="0.2"/>
  <cols>
    <col min="1" max="1" width="25.85546875" bestFit="1" customWidth="1"/>
    <col min="2" max="6" width="11.42578125" style="3"/>
  </cols>
  <sheetData>
    <row r="1" spans="1:6" ht="15" x14ac:dyDescent="0.2">
      <c r="A1" s="124" t="s">
        <v>267</v>
      </c>
      <c r="B1" s="124"/>
      <c r="C1" s="124"/>
      <c r="D1" s="124"/>
      <c r="E1" s="124"/>
      <c r="F1" s="124"/>
    </row>
    <row r="2" spans="1:6" ht="15" x14ac:dyDescent="0.2">
      <c r="A2" s="125" t="s">
        <v>253</v>
      </c>
      <c r="B2" s="125"/>
      <c r="C2" s="125"/>
      <c r="D2" s="125"/>
      <c r="E2" s="125"/>
      <c r="F2" s="125"/>
    </row>
    <row r="3" spans="1:6" x14ac:dyDescent="0.2">
      <c r="A3" s="4" t="s">
        <v>230</v>
      </c>
      <c r="B3" s="15" t="s">
        <v>266</v>
      </c>
      <c r="C3" s="15" t="s">
        <v>102</v>
      </c>
      <c r="D3" s="15" t="s">
        <v>102</v>
      </c>
      <c r="E3" s="15" t="s">
        <v>102</v>
      </c>
      <c r="F3" s="15" t="s">
        <v>111</v>
      </c>
    </row>
    <row r="4" spans="1:6" x14ac:dyDescent="0.2">
      <c r="A4" s="4" t="s">
        <v>231</v>
      </c>
      <c r="B4" s="4" t="s">
        <v>71</v>
      </c>
      <c r="C4" s="4" t="s">
        <v>106</v>
      </c>
      <c r="D4" s="4" t="s">
        <v>105</v>
      </c>
      <c r="E4" s="4" t="s">
        <v>59</v>
      </c>
      <c r="F4" s="4" t="s">
        <v>28</v>
      </c>
    </row>
    <row r="5" spans="1:6" x14ac:dyDescent="0.2">
      <c r="A5" s="5" t="s">
        <v>220</v>
      </c>
      <c r="B5" s="14">
        <v>1173717</v>
      </c>
      <c r="C5" s="14">
        <v>1561361</v>
      </c>
      <c r="D5" s="14">
        <v>1470775</v>
      </c>
      <c r="E5" s="14">
        <v>1471826</v>
      </c>
      <c r="F5" s="14">
        <v>600918</v>
      </c>
    </row>
    <row r="6" spans="1:6" x14ac:dyDescent="0.2">
      <c r="A6" s="5" t="s">
        <v>221</v>
      </c>
      <c r="B6" s="14">
        <v>1079907.5</v>
      </c>
      <c r="C6" s="14">
        <v>4495</v>
      </c>
      <c r="D6" s="14">
        <v>4234</v>
      </c>
      <c r="E6" s="14">
        <v>4237</v>
      </c>
      <c r="F6" s="14">
        <v>860262</v>
      </c>
    </row>
    <row r="7" spans="1:6" x14ac:dyDescent="0.2">
      <c r="A7" s="5" t="s">
        <v>222</v>
      </c>
      <c r="B7" s="14">
        <v>231918.5</v>
      </c>
      <c r="C7" s="14">
        <v>436213</v>
      </c>
      <c r="D7" s="14">
        <v>410905</v>
      </c>
      <c r="E7" s="14">
        <v>411198</v>
      </c>
      <c r="F7" s="14">
        <v>69748</v>
      </c>
    </row>
    <row r="8" spans="1:6" x14ac:dyDescent="0.2">
      <c r="A8" s="5" t="s">
        <v>223</v>
      </c>
      <c r="B8" s="14">
        <v>443152</v>
      </c>
      <c r="C8" s="14">
        <v>500138</v>
      </c>
      <c r="D8" s="14">
        <v>471121</v>
      </c>
      <c r="E8" s="14">
        <v>471458</v>
      </c>
      <c r="F8" s="14">
        <v>248212</v>
      </c>
    </row>
    <row r="9" spans="1:6" x14ac:dyDescent="0.2">
      <c r="A9" s="5" t="s">
        <v>232</v>
      </c>
      <c r="B9" s="14">
        <v>79612.5</v>
      </c>
      <c r="C9" s="14">
        <v>147670</v>
      </c>
      <c r="D9" s="14">
        <v>139103</v>
      </c>
      <c r="E9" s="14">
        <v>0</v>
      </c>
      <c r="F9" s="14">
        <v>7318</v>
      </c>
    </row>
    <row r="10" spans="1:6" x14ac:dyDescent="0.2">
      <c r="A10" s="5" t="s">
        <v>224</v>
      </c>
      <c r="B10" s="14">
        <v>2931684</v>
      </c>
      <c r="C10" s="14">
        <v>2891707</v>
      </c>
      <c r="D10" s="14">
        <v>4335182</v>
      </c>
      <c r="E10" s="14">
        <v>1271511</v>
      </c>
      <c r="F10" s="14">
        <v>2169106</v>
      </c>
    </row>
    <row r="11" spans="1:6" x14ac:dyDescent="0.2">
      <c r="A11" s="5" t="s">
        <v>225</v>
      </c>
      <c r="B11" s="14">
        <v>14284.5</v>
      </c>
      <c r="C11" s="14">
        <v>30310</v>
      </c>
      <c r="D11" s="14">
        <v>28552</v>
      </c>
      <c r="E11" s="14">
        <v>28572</v>
      </c>
      <c r="F11" s="14">
        <v>0</v>
      </c>
    </row>
    <row r="12" spans="1:6" x14ac:dyDescent="0.2">
      <c r="A12" s="5" t="s">
        <v>226</v>
      </c>
      <c r="B12" s="14">
        <v>1658379</v>
      </c>
      <c r="C12" s="14">
        <v>2530182</v>
      </c>
      <c r="D12" s="14">
        <v>2383389</v>
      </c>
      <c r="E12" s="14">
        <v>2385092</v>
      </c>
      <c r="F12" s="14">
        <v>0</v>
      </c>
    </row>
    <row r="13" spans="1:6" x14ac:dyDescent="0.2">
      <c r="A13" s="6" t="s">
        <v>233</v>
      </c>
      <c r="B13" s="4">
        <f>SUM(B5:B12)</f>
        <v>7612655</v>
      </c>
      <c r="C13" s="4">
        <f t="shared" ref="C13:F13" si="0">SUM(C5:C12)</f>
        <v>8102076</v>
      </c>
      <c r="D13" s="4">
        <f t="shared" si="0"/>
        <v>9243261</v>
      </c>
      <c r="E13" s="4">
        <f t="shared" si="0"/>
        <v>6043894</v>
      </c>
      <c r="F13" s="4">
        <f t="shared" si="0"/>
        <v>3955564</v>
      </c>
    </row>
    <row r="14" spans="1:6" x14ac:dyDescent="0.2">
      <c r="A14" s="5" t="s">
        <v>227</v>
      </c>
      <c r="B14" s="14">
        <v>700831.5</v>
      </c>
      <c r="C14" s="14">
        <v>363024</v>
      </c>
      <c r="D14" s="14">
        <v>341962</v>
      </c>
      <c r="E14" s="14">
        <v>342207</v>
      </c>
      <c r="F14" s="14">
        <v>158636</v>
      </c>
    </row>
    <row r="15" spans="1:6" x14ac:dyDescent="0.2">
      <c r="A15" s="5" t="s">
        <v>228</v>
      </c>
      <c r="B15" s="14">
        <v>13321.5</v>
      </c>
      <c r="C15" s="14">
        <v>0</v>
      </c>
      <c r="D15" s="14">
        <v>0</v>
      </c>
      <c r="E15" s="14">
        <v>0</v>
      </c>
      <c r="F15" s="14">
        <v>43784</v>
      </c>
    </row>
    <row r="16" spans="1:6" x14ac:dyDescent="0.2">
      <c r="A16" s="5" t="s">
        <v>229</v>
      </c>
      <c r="B16" s="14">
        <v>272016</v>
      </c>
      <c r="C16" s="14">
        <v>116400</v>
      </c>
      <c r="D16" s="14">
        <v>109647</v>
      </c>
      <c r="E16" s="14">
        <v>109725</v>
      </c>
      <c r="F16" s="14">
        <v>32825</v>
      </c>
    </row>
    <row r="17" spans="1:6" x14ac:dyDescent="0.2">
      <c r="A17" s="6" t="s">
        <v>234</v>
      </c>
      <c r="B17" s="4">
        <f>SUM(B14:B16)</f>
        <v>986169</v>
      </c>
      <c r="C17" s="4">
        <f t="shared" ref="C17:F17" si="1">SUM(C14:C16)</f>
        <v>479424</v>
      </c>
      <c r="D17" s="4">
        <f t="shared" si="1"/>
        <v>451609</v>
      </c>
      <c r="E17" s="4">
        <f t="shared" si="1"/>
        <v>451932</v>
      </c>
      <c r="F17" s="4">
        <f t="shared" si="1"/>
        <v>235245</v>
      </c>
    </row>
    <row r="18" spans="1:6" x14ac:dyDescent="0.2">
      <c r="A18" s="6" t="s">
        <v>3</v>
      </c>
      <c r="B18" s="4">
        <f>+B13+B17</f>
        <v>8598824</v>
      </c>
      <c r="C18" s="4">
        <f t="shared" ref="C18:F18" si="2">+C13+C17</f>
        <v>8581500</v>
      </c>
      <c r="D18" s="4">
        <f t="shared" si="2"/>
        <v>9694870</v>
      </c>
      <c r="E18" s="4">
        <f t="shared" si="2"/>
        <v>6495826</v>
      </c>
      <c r="F18" s="4">
        <f t="shared" si="2"/>
        <v>4190809</v>
      </c>
    </row>
    <row r="19" spans="1:6" x14ac:dyDescent="0.2">
      <c r="A19" s="5" t="s">
        <v>4</v>
      </c>
      <c r="B19" s="14">
        <v>4043</v>
      </c>
      <c r="C19" s="14">
        <v>200</v>
      </c>
      <c r="D19" s="14">
        <v>200</v>
      </c>
      <c r="E19" s="14">
        <v>5318</v>
      </c>
      <c r="F19" s="14">
        <v>225</v>
      </c>
    </row>
    <row r="20" spans="1:6" x14ac:dyDescent="0.2">
      <c r="A20" s="5" t="s">
        <v>5</v>
      </c>
      <c r="B20" s="14">
        <v>19</v>
      </c>
      <c r="C20" s="14">
        <v>4</v>
      </c>
      <c r="D20" s="14">
        <v>1</v>
      </c>
      <c r="E20" s="14">
        <v>27</v>
      </c>
      <c r="F20" s="14">
        <v>1</v>
      </c>
    </row>
    <row r="22" spans="1:6" x14ac:dyDescent="0.2">
      <c r="A22" s="121" t="s">
        <v>235</v>
      </c>
      <c r="B22" s="122"/>
      <c r="C22" s="122"/>
      <c r="D22" s="122"/>
      <c r="E22" s="122"/>
      <c r="F22" s="123"/>
    </row>
    <row r="23" spans="1:6" x14ac:dyDescent="0.2">
      <c r="A23" s="8" t="s">
        <v>237</v>
      </c>
      <c r="B23" s="9">
        <f>+B5/$B$18</f>
        <v>0.13649738615419968</v>
      </c>
      <c r="C23" s="9">
        <f>+C5/$C$18</f>
        <v>0.18194499796072947</v>
      </c>
      <c r="D23" s="9">
        <f>+D5/$D$18</f>
        <v>0.1517065210776421</v>
      </c>
      <c r="E23" s="9">
        <f>+E5/$E$18</f>
        <v>0.22658026862172725</v>
      </c>
      <c r="F23" s="9">
        <f>+F5/$F$18</f>
        <v>0.14338949830450398</v>
      </c>
    </row>
    <row r="24" spans="1:6" x14ac:dyDescent="0.2">
      <c r="A24" s="10" t="s">
        <v>238</v>
      </c>
      <c r="B24" s="9">
        <f t="shared" ref="B24:B36" si="3">+B6/$B$18</f>
        <v>0.12558781293814131</v>
      </c>
      <c r="C24" s="9">
        <f t="shared" ref="C24:C36" si="4">+C6/$C$18</f>
        <v>5.2380120025636548E-4</v>
      </c>
      <c r="D24" s="9">
        <f t="shared" ref="D24:D36" si="5">+D6/$D$18</f>
        <v>4.3672581478658299E-4</v>
      </c>
      <c r="E24" s="9">
        <f t="shared" ref="E24:E36" si="6">+E6/$E$18</f>
        <v>6.522650083299645E-4</v>
      </c>
      <c r="F24" s="9">
        <f t="shared" ref="F24:F36" si="7">+F6/$F$18</f>
        <v>0.20527349254046176</v>
      </c>
    </row>
    <row r="25" spans="1:6" x14ac:dyDescent="0.2">
      <c r="A25" s="10" t="s">
        <v>239</v>
      </c>
      <c r="B25" s="9">
        <f t="shared" si="3"/>
        <v>2.6970955563225856E-2</v>
      </c>
      <c r="C25" s="9">
        <f t="shared" si="4"/>
        <v>5.0831789314222456E-2</v>
      </c>
      <c r="D25" s="9">
        <f t="shared" si="5"/>
        <v>4.2383755532565161E-2</v>
      </c>
      <c r="E25" s="9">
        <f t="shared" si="6"/>
        <v>6.3301880315143916E-2</v>
      </c>
      <c r="F25" s="9">
        <f t="shared" si="7"/>
        <v>1.664308728935153E-2</v>
      </c>
    </row>
    <row r="26" spans="1:6" x14ac:dyDescent="0.2">
      <c r="A26" s="10" t="s">
        <v>240</v>
      </c>
      <c r="B26" s="9">
        <f t="shared" si="3"/>
        <v>5.1536349621762234E-2</v>
      </c>
      <c r="C26" s="9">
        <f t="shared" si="4"/>
        <v>5.8280953213307694E-2</v>
      </c>
      <c r="D26" s="9">
        <f t="shared" si="5"/>
        <v>4.8594875434121346E-2</v>
      </c>
      <c r="E26" s="9">
        <f t="shared" si="6"/>
        <v>7.2578606631396841E-2</v>
      </c>
      <c r="F26" s="9">
        <f t="shared" si="7"/>
        <v>5.9227705199640449E-2</v>
      </c>
    </row>
    <row r="27" spans="1:6" x14ac:dyDescent="0.2">
      <c r="A27" s="10" t="s">
        <v>241</v>
      </c>
      <c r="B27" s="9">
        <f t="shared" si="3"/>
        <v>9.2585334924868787E-3</v>
      </c>
      <c r="C27" s="9">
        <f t="shared" si="4"/>
        <v>1.7207947328555614E-2</v>
      </c>
      <c r="D27" s="9">
        <f t="shared" si="5"/>
        <v>1.4348103687826654E-2</v>
      </c>
      <c r="E27" s="9">
        <f t="shared" si="6"/>
        <v>0</v>
      </c>
      <c r="F27" s="9">
        <f t="shared" si="7"/>
        <v>1.7462022249164779E-3</v>
      </c>
    </row>
    <row r="28" spans="1:6" x14ac:dyDescent="0.2">
      <c r="A28" s="10" t="s">
        <v>242</v>
      </c>
      <c r="B28" s="9">
        <f t="shared" si="3"/>
        <v>0.34094010994991875</v>
      </c>
      <c r="C28" s="9">
        <f t="shared" si="4"/>
        <v>0.33696987706111986</v>
      </c>
      <c r="D28" s="9">
        <f t="shared" si="5"/>
        <v>0.44716246839823537</v>
      </c>
      <c r="E28" s="9">
        <f t="shared" si="6"/>
        <v>0.19574277389819247</v>
      </c>
      <c r="F28" s="9">
        <f t="shared" si="7"/>
        <v>0.51758646122980079</v>
      </c>
    </row>
    <row r="29" spans="1:6" x14ac:dyDescent="0.2">
      <c r="A29" s="10" t="s">
        <v>243</v>
      </c>
      <c r="B29" s="9">
        <f t="shared" si="3"/>
        <v>1.6612155336590212E-3</v>
      </c>
      <c r="C29" s="9">
        <f t="shared" si="4"/>
        <v>3.5320165472236789E-3</v>
      </c>
      <c r="D29" s="9">
        <f t="shared" si="5"/>
        <v>2.9450626981073497E-3</v>
      </c>
      <c r="E29" s="9">
        <f t="shared" si="6"/>
        <v>4.3985168321934729E-3</v>
      </c>
      <c r="F29" s="9">
        <f t="shared" si="7"/>
        <v>0</v>
      </c>
    </row>
    <row r="30" spans="1:6" x14ac:dyDescent="0.2">
      <c r="A30" s="10" t="s">
        <v>244</v>
      </c>
      <c r="B30" s="9">
        <f t="shared" si="3"/>
        <v>0.19286114008148092</v>
      </c>
      <c r="C30" s="9">
        <f t="shared" si="4"/>
        <v>0.29484146128299249</v>
      </c>
      <c r="D30" s="9">
        <f t="shared" si="5"/>
        <v>0.24584022271572492</v>
      </c>
      <c r="E30" s="9">
        <f t="shared" si="6"/>
        <v>0.36717301233130323</v>
      </c>
      <c r="F30" s="9">
        <f t="shared" si="7"/>
        <v>0</v>
      </c>
    </row>
    <row r="31" spans="1:6" x14ac:dyDescent="0.2">
      <c r="A31" s="11" t="s">
        <v>245</v>
      </c>
      <c r="B31" s="12">
        <f t="shared" si="3"/>
        <v>0.88531350333487457</v>
      </c>
      <c r="C31" s="12">
        <f t="shared" si="4"/>
        <v>0.94413284390840757</v>
      </c>
      <c r="D31" s="12">
        <f t="shared" si="5"/>
        <v>0.95341773535900942</v>
      </c>
      <c r="E31" s="12">
        <f t="shared" si="6"/>
        <v>0.93042732363828706</v>
      </c>
      <c r="F31" s="12">
        <f t="shared" si="7"/>
        <v>0.94386644678867493</v>
      </c>
    </row>
    <row r="32" spans="1:6" x14ac:dyDescent="0.2">
      <c r="A32" s="10" t="s">
        <v>246</v>
      </c>
      <c r="B32" s="9">
        <f t="shared" si="3"/>
        <v>8.1503179969726086E-2</v>
      </c>
      <c r="C32" s="9">
        <f t="shared" si="4"/>
        <v>4.2303093864708964E-2</v>
      </c>
      <c r="D32" s="9">
        <f t="shared" si="5"/>
        <v>3.5272468841768892E-2</v>
      </c>
      <c r="E32" s="9">
        <f t="shared" si="6"/>
        <v>5.2681060114602822E-2</v>
      </c>
      <c r="F32" s="9">
        <f t="shared" si="7"/>
        <v>3.785331185458464E-2</v>
      </c>
    </row>
    <row r="33" spans="1:6" x14ac:dyDescent="0.2">
      <c r="A33" s="10" t="s">
        <v>247</v>
      </c>
      <c r="B33" s="9">
        <f t="shared" si="3"/>
        <v>1.5492234752100984E-3</v>
      </c>
      <c r="C33" s="9">
        <f t="shared" si="4"/>
        <v>0</v>
      </c>
      <c r="D33" s="9">
        <f t="shared" si="5"/>
        <v>0</v>
      </c>
      <c r="E33" s="9">
        <f t="shared" si="6"/>
        <v>0</v>
      </c>
      <c r="F33" s="9">
        <f t="shared" si="7"/>
        <v>1.0447624790344777E-2</v>
      </c>
    </row>
    <row r="34" spans="1:6" x14ac:dyDescent="0.2">
      <c r="A34" s="10" t="s">
        <v>248</v>
      </c>
      <c r="B34" s="9">
        <f t="shared" si="3"/>
        <v>3.1634093220189181E-2</v>
      </c>
      <c r="C34" s="9">
        <f t="shared" si="4"/>
        <v>1.3564062226883411E-2</v>
      </c>
      <c r="D34" s="9">
        <f t="shared" si="5"/>
        <v>1.130979579922165E-2</v>
      </c>
      <c r="E34" s="9">
        <f t="shared" si="6"/>
        <v>1.6891616247110067E-2</v>
      </c>
      <c r="F34" s="9">
        <f t="shared" si="7"/>
        <v>7.8326165663956532E-3</v>
      </c>
    </row>
    <row r="35" spans="1:6" x14ac:dyDescent="0.2">
      <c r="A35" s="11" t="s">
        <v>249</v>
      </c>
      <c r="B35" s="12">
        <f t="shared" si="3"/>
        <v>0.11468649666512537</v>
      </c>
      <c r="C35" s="12">
        <f t="shared" si="4"/>
        <v>5.5867156091592381E-2</v>
      </c>
      <c r="D35" s="12">
        <f t="shared" si="5"/>
        <v>4.6582264640990544E-2</v>
      </c>
      <c r="E35" s="12">
        <f t="shared" si="6"/>
        <v>6.9572676361712896E-2</v>
      </c>
      <c r="F35" s="12">
        <f t="shared" si="7"/>
        <v>5.6133553211325071E-2</v>
      </c>
    </row>
    <row r="36" spans="1:6" x14ac:dyDescent="0.2">
      <c r="A36" s="13" t="s">
        <v>3</v>
      </c>
      <c r="B36" s="12">
        <f t="shared" si="3"/>
        <v>1</v>
      </c>
      <c r="C36" s="12">
        <f t="shared" si="4"/>
        <v>1</v>
      </c>
      <c r="D36" s="12">
        <f t="shared" si="5"/>
        <v>1</v>
      </c>
      <c r="E36" s="12">
        <f t="shared" si="6"/>
        <v>1</v>
      </c>
      <c r="F36" s="12">
        <f t="shared" si="7"/>
        <v>1</v>
      </c>
    </row>
  </sheetData>
  <mergeCells count="3">
    <mergeCell ref="A1:F1"/>
    <mergeCell ref="A2:F2"/>
    <mergeCell ref="A22:F2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AAB01-0C8C-420E-BF5D-57039FE80BA3}">
  <dimension ref="A1:Z39"/>
  <sheetViews>
    <sheetView workbookViewId="0">
      <selection sqref="A1:Z1"/>
    </sheetView>
  </sheetViews>
  <sheetFormatPr baseColWidth="10" defaultRowHeight="12.75" x14ac:dyDescent="0.2"/>
  <cols>
    <col min="1" max="1" width="35.42578125" bestFit="1" customWidth="1"/>
    <col min="2" max="26" width="11.42578125" style="3"/>
  </cols>
  <sheetData>
    <row r="1" spans="1:26" ht="15" x14ac:dyDescent="0.2">
      <c r="A1" s="124" t="s">
        <v>276</v>
      </c>
      <c r="B1" s="124"/>
      <c r="C1" s="124"/>
      <c r="D1" s="124"/>
      <c r="E1" s="124"/>
      <c r="F1" s="124"/>
      <c r="G1" s="124"/>
      <c r="H1" s="124"/>
      <c r="I1" s="124"/>
      <c r="J1" s="124"/>
      <c r="K1" s="124"/>
      <c r="L1" s="124"/>
      <c r="M1" s="124"/>
      <c r="N1" s="124"/>
      <c r="O1" s="124"/>
      <c r="P1" s="124"/>
      <c r="Q1" s="124"/>
      <c r="R1" s="124"/>
      <c r="S1" s="124"/>
      <c r="T1" s="124"/>
      <c r="U1" s="124"/>
      <c r="V1" s="124"/>
      <c r="W1" s="124"/>
      <c r="X1" s="124"/>
      <c r="Y1" s="124"/>
      <c r="Z1" s="124"/>
    </row>
    <row r="2" spans="1:26" ht="15" x14ac:dyDescent="0.2">
      <c r="A2" s="125" t="s">
        <v>253</v>
      </c>
      <c r="B2" s="125"/>
      <c r="C2" s="125"/>
      <c r="D2" s="125"/>
      <c r="E2" s="125"/>
      <c r="F2" s="125"/>
      <c r="G2" s="125"/>
      <c r="H2" s="125"/>
      <c r="I2" s="125"/>
      <c r="J2" s="125"/>
      <c r="K2" s="125"/>
      <c r="L2" s="125"/>
      <c r="M2" s="125"/>
      <c r="N2" s="125"/>
      <c r="O2" s="125"/>
      <c r="P2" s="125"/>
      <c r="Q2" s="125"/>
      <c r="R2" s="125"/>
      <c r="S2" s="125"/>
      <c r="T2" s="125"/>
      <c r="U2" s="125"/>
      <c r="V2" s="125"/>
      <c r="W2" s="125"/>
      <c r="X2" s="125"/>
      <c r="Y2" s="125"/>
      <c r="Z2" s="125"/>
    </row>
    <row r="3" spans="1:26" ht="38.25" x14ac:dyDescent="0.2">
      <c r="A3" s="4" t="s">
        <v>230</v>
      </c>
      <c r="B3" s="15" t="s">
        <v>268</v>
      </c>
      <c r="C3" s="15" t="s">
        <v>107</v>
      </c>
      <c r="D3" s="15" t="s">
        <v>175</v>
      </c>
      <c r="E3" s="15" t="s">
        <v>175</v>
      </c>
      <c r="F3" s="15" t="s">
        <v>175</v>
      </c>
      <c r="G3" s="15" t="s">
        <v>92</v>
      </c>
      <c r="H3" s="15" t="s">
        <v>269</v>
      </c>
      <c r="I3" s="15" t="s">
        <v>270</v>
      </c>
      <c r="J3" s="15" t="s">
        <v>271</v>
      </c>
      <c r="K3" s="15" t="s">
        <v>272</v>
      </c>
      <c r="L3" s="15" t="s">
        <v>273</v>
      </c>
      <c r="M3" s="15" t="s">
        <v>125</v>
      </c>
      <c r="N3" s="15" t="s">
        <v>77</v>
      </c>
      <c r="O3" s="15" t="s">
        <v>72</v>
      </c>
      <c r="P3" s="15" t="s">
        <v>95</v>
      </c>
      <c r="Q3" s="15" t="s">
        <v>90</v>
      </c>
      <c r="R3" s="15" t="s">
        <v>95</v>
      </c>
      <c r="S3" s="15" t="s">
        <v>125</v>
      </c>
      <c r="T3" s="15" t="s">
        <v>95</v>
      </c>
      <c r="U3" s="15" t="s">
        <v>86</v>
      </c>
      <c r="V3" s="15" t="s">
        <v>274</v>
      </c>
      <c r="W3" s="15" t="s">
        <v>72</v>
      </c>
      <c r="X3" s="15" t="s">
        <v>275</v>
      </c>
      <c r="Y3" s="15" t="s">
        <v>114</v>
      </c>
      <c r="Z3" s="15" t="s">
        <v>114</v>
      </c>
    </row>
    <row r="4" spans="1:26" x14ac:dyDescent="0.2">
      <c r="A4" s="4" t="s">
        <v>231</v>
      </c>
      <c r="B4" s="4" t="s">
        <v>66</v>
      </c>
      <c r="C4" s="4" t="s">
        <v>108</v>
      </c>
      <c r="D4" s="4" t="s">
        <v>71</v>
      </c>
      <c r="E4" s="4" t="s">
        <v>176</v>
      </c>
      <c r="F4" s="4" t="s">
        <v>177</v>
      </c>
      <c r="G4" s="4" t="s">
        <v>94</v>
      </c>
      <c r="H4" s="4" t="s">
        <v>85</v>
      </c>
      <c r="I4" s="4" t="s">
        <v>51</v>
      </c>
      <c r="J4" s="4" t="s">
        <v>14</v>
      </c>
      <c r="K4" s="4" t="s">
        <v>45</v>
      </c>
      <c r="L4" s="4" t="s">
        <v>101</v>
      </c>
      <c r="M4" s="4" t="s">
        <v>128</v>
      </c>
      <c r="N4" s="4" t="s">
        <v>79</v>
      </c>
      <c r="O4" s="4" t="s">
        <v>75</v>
      </c>
      <c r="P4" s="4" t="s">
        <v>98</v>
      </c>
      <c r="Q4" s="4" t="s">
        <v>91</v>
      </c>
      <c r="R4" s="4" t="s">
        <v>97</v>
      </c>
      <c r="S4" s="4" t="s">
        <v>127</v>
      </c>
      <c r="T4" s="4" t="s">
        <v>59</v>
      </c>
      <c r="U4" s="4" t="s">
        <v>36</v>
      </c>
      <c r="V4" s="4" t="s">
        <v>28</v>
      </c>
      <c r="W4" s="4" t="s">
        <v>76</v>
      </c>
      <c r="X4" s="4" t="s">
        <v>62</v>
      </c>
      <c r="Y4" s="4" t="s">
        <v>117</v>
      </c>
      <c r="Z4" s="4" t="s">
        <v>116</v>
      </c>
    </row>
    <row r="5" spans="1:26" x14ac:dyDescent="0.2">
      <c r="A5" s="5" t="s">
        <v>220</v>
      </c>
      <c r="B5" s="14">
        <v>515399.16666666669</v>
      </c>
      <c r="C5" s="14">
        <v>349939</v>
      </c>
      <c r="D5" s="14">
        <v>1251465</v>
      </c>
      <c r="E5" s="14">
        <v>0</v>
      </c>
      <c r="F5" s="14">
        <v>0</v>
      </c>
      <c r="G5" s="14">
        <v>2656467</v>
      </c>
      <c r="H5" s="14">
        <v>165316</v>
      </c>
      <c r="I5" s="14">
        <v>250518.8</v>
      </c>
      <c r="J5" s="14">
        <v>237826.66666666666</v>
      </c>
      <c r="K5" s="14">
        <v>180006.5</v>
      </c>
      <c r="L5" s="14">
        <v>171886.5</v>
      </c>
      <c r="M5" s="14">
        <v>236384</v>
      </c>
      <c r="N5" s="14">
        <v>9852914</v>
      </c>
      <c r="O5" s="14">
        <v>337248</v>
      </c>
      <c r="P5" s="14">
        <v>3220354</v>
      </c>
      <c r="Q5" s="14">
        <v>414146</v>
      </c>
      <c r="R5" s="14">
        <v>2327064</v>
      </c>
      <c r="S5" s="14">
        <v>532813</v>
      </c>
      <c r="T5" s="14">
        <v>596928</v>
      </c>
      <c r="U5" s="14">
        <v>0</v>
      </c>
      <c r="V5" s="14">
        <v>319848.66666666669</v>
      </c>
      <c r="W5" s="14">
        <v>188989</v>
      </c>
      <c r="X5" s="14">
        <v>610342.5</v>
      </c>
      <c r="Y5" s="14">
        <v>306976</v>
      </c>
      <c r="Z5" s="14">
        <v>242811</v>
      </c>
    </row>
    <row r="6" spans="1:26" x14ac:dyDescent="0.2">
      <c r="A6" s="5" t="s">
        <v>221</v>
      </c>
      <c r="B6" s="14">
        <v>539042</v>
      </c>
      <c r="C6" s="14">
        <v>117701</v>
      </c>
      <c r="D6" s="14">
        <v>519535</v>
      </c>
      <c r="E6" s="14">
        <v>0</v>
      </c>
      <c r="F6" s="14">
        <v>0</v>
      </c>
      <c r="G6" s="14">
        <v>328409</v>
      </c>
      <c r="H6" s="14">
        <v>78682.333333333328</v>
      </c>
      <c r="I6" s="14">
        <v>82625.399999999994</v>
      </c>
      <c r="J6" s="14">
        <v>190438.66666666666</v>
      </c>
      <c r="K6" s="14">
        <v>274649</v>
      </c>
      <c r="L6" s="14">
        <v>120008.5</v>
      </c>
      <c r="M6" s="14">
        <v>96354</v>
      </c>
      <c r="N6" s="14">
        <v>4335520</v>
      </c>
      <c r="O6" s="14">
        <v>315586</v>
      </c>
      <c r="P6" s="14">
        <v>3054838</v>
      </c>
      <c r="Q6" s="14">
        <v>1051096</v>
      </c>
      <c r="R6" s="14">
        <v>161930</v>
      </c>
      <c r="S6" s="14">
        <v>96355</v>
      </c>
      <c r="T6" s="14">
        <v>1114237</v>
      </c>
      <c r="U6" s="14">
        <v>111476</v>
      </c>
      <c r="V6" s="14">
        <v>130480</v>
      </c>
      <c r="W6" s="14">
        <v>321386</v>
      </c>
      <c r="X6" s="14">
        <v>110978.5</v>
      </c>
      <c r="Y6" s="14">
        <v>38900</v>
      </c>
      <c r="Z6" s="14">
        <v>38900</v>
      </c>
    </row>
    <row r="7" spans="1:26" x14ac:dyDescent="0.2">
      <c r="A7" s="5" t="s">
        <v>222</v>
      </c>
      <c r="B7" s="14">
        <v>41706.333333333336</v>
      </c>
      <c r="C7" s="14">
        <v>26166</v>
      </c>
      <c r="D7" s="14">
        <v>131050</v>
      </c>
      <c r="E7" s="14">
        <v>0</v>
      </c>
      <c r="F7" s="14">
        <v>1141478</v>
      </c>
      <c r="G7" s="14">
        <v>580612</v>
      </c>
      <c r="H7" s="14">
        <v>34402</v>
      </c>
      <c r="I7" s="14">
        <v>74591</v>
      </c>
      <c r="J7" s="14">
        <v>63694.333333333336</v>
      </c>
      <c r="K7" s="14">
        <v>40078.5</v>
      </c>
      <c r="L7" s="14">
        <v>51337.5</v>
      </c>
      <c r="M7" s="14">
        <v>70565</v>
      </c>
      <c r="N7" s="14">
        <v>5093813</v>
      </c>
      <c r="O7" s="14">
        <v>115442</v>
      </c>
      <c r="P7" s="14">
        <v>1998588</v>
      </c>
      <c r="Q7" s="14">
        <v>134389</v>
      </c>
      <c r="R7" s="14">
        <v>1209895</v>
      </c>
      <c r="S7" s="14">
        <v>140472</v>
      </c>
      <c r="T7" s="14">
        <v>860408</v>
      </c>
      <c r="U7" s="14">
        <v>24659</v>
      </c>
      <c r="V7" s="14">
        <v>40546.333333333336</v>
      </c>
      <c r="W7" s="14">
        <v>12355</v>
      </c>
      <c r="X7" s="14">
        <v>205483.5</v>
      </c>
      <c r="Y7" s="14">
        <v>60059</v>
      </c>
      <c r="Z7" s="14">
        <v>29023</v>
      </c>
    </row>
    <row r="8" spans="1:26" x14ac:dyDescent="0.2">
      <c r="A8" s="5" t="s">
        <v>223</v>
      </c>
      <c r="B8" s="14">
        <v>871431.33333333337</v>
      </c>
      <c r="C8" s="14">
        <v>77037</v>
      </c>
      <c r="D8" s="14">
        <v>2420628</v>
      </c>
      <c r="E8" s="14">
        <v>30871482</v>
      </c>
      <c r="F8" s="14">
        <v>2400998</v>
      </c>
      <c r="G8" s="14">
        <v>1142241</v>
      </c>
      <c r="H8" s="14">
        <v>152011</v>
      </c>
      <c r="I8" s="14">
        <v>214006</v>
      </c>
      <c r="J8" s="14">
        <v>312604.5</v>
      </c>
      <c r="K8" s="14">
        <v>205517</v>
      </c>
      <c r="L8" s="14">
        <v>71966</v>
      </c>
      <c r="M8" s="14">
        <v>155768</v>
      </c>
      <c r="N8" s="14">
        <v>9131101</v>
      </c>
      <c r="O8" s="14">
        <v>894813</v>
      </c>
      <c r="P8" s="14">
        <v>1984898</v>
      </c>
      <c r="Q8" s="14">
        <v>2406457</v>
      </c>
      <c r="R8" s="14">
        <v>699182</v>
      </c>
      <c r="S8" s="14">
        <v>159201</v>
      </c>
      <c r="T8" s="14">
        <v>552592</v>
      </c>
      <c r="U8" s="14">
        <v>25788</v>
      </c>
      <c r="V8" s="14">
        <v>440681.33333333331</v>
      </c>
      <c r="W8" s="14">
        <v>1219127</v>
      </c>
      <c r="X8" s="14">
        <v>255703.25</v>
      </c>
      <c r="Y8" s="14">
        <v>227836</v>
      </c>
      <c r="Z8" s="14">
        <v>115206</v>
      </c>
    </row>
    <row r="9" spans="1:26" x14ac:dyDescent="0.2">
      <c r="A9" s="5" t="s">
        <v>232</v>
      </c>
      <c r="B9" s="14">
        <v>963.83333333333337</v>
      </c>
      <c r="C9" s="14">
        <v>0</v>
      </c>
      <c r="D9" s="14">
        <v>567</v>
      </c>
      <c r="E9" s="14">
        <v>0</v>
      </c>
      <c r="F9" s="14">
        <v>0</v>
      </c>
      <c r="G9" s="14">
        <v>0</v>
      </c>
      <c r="H9" s="14">
        <v>24508</v>
      </c>
      <c r="I9" s="14">
        <v>15837</v>
      </c>
      <c r="J9" s="14">
        <v>12015.5</v>
      </c>
      <c r="K9" s="14">
        <v>958</v>
      </c>
      <c r="L9" s="14">
        <v>11597.5</v>
      </c>
      <c r="M9" s="14">
        <v>856</v>
      </c>
      <c r="N9" s="14">
        <v>270186</v>
      </c>
      <c r="O9" s="14">
        <v>0</v>
      </c>
      <c r="P9" s="14">
        <v>0</v>
      </c>
      <c r="Q9" s="14">
        <v>0</v>
      </c>
      <c r="R9" s="14">
        <v>0</v>
      </c>
      <c r="S9" s="14">
        <v>1163</v>
      </c>
      <c r="T9" s="14">
        <v>0</v>
      </c>
      <c r="U9" s="14">
        <v>0</v>
      </c>
      <c r="V9" s="14">
        <v>2419.3333333333335</v>
      </c>
      <c r="W9" s="14">
        <v>0</v>
      </c>
      <c r="X9" s="14">
        <v>20464.25</v>
      </c>
      <c r="Y9" s="14">
        <v>23195</v>
      </c>
      <c r="Z9" s="14">
        <v>23195</v>
      </c>
    </row>
    <row r="10" spans="1:26" x14ac:dyDescent="0.2">
      <c r="A10" s="5" t="s">
        <v>224</v>
      </c>
      <c r="B10" s="14">
        <v>845948.5</v>
      </c>
      <c r="C10" s="14">
        <v>556622</v>
      </c>
      <c r="D10" s="14">
        <v>1822062</v>
      </c>
      <c r="E10" s="14">
        <v>0</v>
      </c>
      <c r="F10" s="14">
        <v>0</v>
      </c>
      <c r="G10" s="14">
        <v>2812112</v>
      </c>
      <c r="H10" s="14">
        <v>438579.33333333331</v>
      </c>
      <c r="I10" s="14">
        <v>425206.8</v>
      </c>
      <c r="J10" s="14">
        <v>441891</v>
      </c>
      <c r="K10" s="14">
        <v>600346</v>
      </c>
      <c r="L10" s="14">
        <v>875280</v>
      </c>
      <c r="M10" s="14">
        <v>1179177</v>
      </c>
      <c r="N10" s="14">
        <v>4254157</v>
      </c>
      <c r="O10" s="14">
        <v>3201419</v>
      </c>
      <c r="P10" s="14">
        <v>465523</v>
      </c>
      <c r="Q10" s="14">
        <v>1284683</v>
      </c>
      <c r="R10" s="14">
        <v>1355251</v>
      </c>
      <c r="S10" s="14">
        <v>1775918</v>
      </c>
      <c r="T10" s="14">
        <v>1006501</v>
      </c>
      <c r="U10" s="14">
        <v>566586</v>
      </c>
      <c r="V10" s="14">
        <v>742765.33333333337</v>
      </c>
      <c r="W10" s="14">
        <v>685235</v>
      </c>
      <c r="X10" s="14">
        <v>768108</v>
      </c>
      <c r="Y10" s="14">
        <v>946113</v>
      </c>
      <c r="Z10" s="14">
        <v>445638</v>
      </c>
    </row>
    <row r="11" spans="1:26" x14ac:dyDescent="0.2">
      <c r="A11" s="5" t="s">
        <v>225</v>
      </c>
      <c r="B11" s="14">
        <v>204425.66666666666</v>
      </c>
      <c r="C11" s="14">
        <v>0</v>
      </c>
      <c r="D11" s="14">
        <v>659936</v>
      </c>
      <c r="E11" s="14">
        <v>0</v>
      </c>
      <c r="F11" s="14">
        <v>1865870</v>
      </c>
      <c r="G11" s="14">
        <v>570985</v>
      </c>
      <c r="H11" s="14">
        <v>0</v>
      </c>
      <c r="I11" s="14">
        <v>6108</v>
      </c>
      <c r="J11" s="14">
        <v>17231.5</v>
      </c>
      <c r="K11" s="14">
        <v>33868.5</v>
      </c>
      <c r="L11" s="14">
        <v>15270</v>
      </c>
      <c r="M11" s="14">
        <v>377878</v>
      </c>
      <c r="N11" s="14">
        <v>10167371</v>
      </c>
      <c r="O11" s="14">
        <v>0</v>
      </c>
      <c r="P11" s="14">
        <v>38309</v>
      </c>
      <c r="Q11" s="14">
        <v>2428304</v>
      </c>
      <c r="R11" s="14">
        <v>18516</v>
      </c>
      <c r="S11" s="14">
        <v>1218327</v>
      </c>
      <c r="T11" s="14">
        <v>7023</v>
      </c>
      <c r="U11" s="14">
        <v>0</v>
      </c>
      <c r="V11" s="14">
        <v>18080</v>
      </c>
      <c r="W11" s="14">
        <v>0</v>
      </c>
      <c r="X11" s="14">
        <v>72570</v>
      </c>
      <c r="Y11" s="14">
        <v>30540</v>
      </c>
      <c r="Z11" s="14">
        <v>30540</v>
      </c>
    </row>
    <row r="12" spans="1:26" x14ac:dyDescent="0.2">
      <c r="A12" s="5" t="s">
        <v>226</v>
      </c>
      <c r="B12" s="14">
        <v>346645.66666666669</v>
      </c>
      <c r="C12" s="14">
        <v>662059</v>
      </c>
      <c r="D12" s="14">
        <v>0</v>
      </c>
      <c r="E12" s="14">
        <v>0</v>
      </c>
      <c r="F12" s="14">
        <v>0</v>
      </c>
      <c r="G12" s="14">
        <v>0</v>
      </c>
      <c r="H12" s="14">
        <v>0</v>
      </c>
      <c r="I12" s="14">
        <v>42099.199999999997</v>
      </c>
      <c r="J12" s="14">
        <v>43956.666666666664</v>
      </c>
      <c r="K12" s="14">
        <v>0</v>
      </c>
      <c r="L12" s="14">
        <v>0</v>
      </c>
      <c r="M12" s="14">
        <v>0</v>
      </c>
      <c r="N12" s="14">
        <v>16345606</v>
      </c>
      <c r="O12" s="14">
        <v>0</v>
      </c>
      <c r="P12" s="14">
        <v>414232</v>
      </c>
      <c r="Q12" s="14">
        <v>0</v>
      </c>
      <c r="R12" s="14">
        <v>231810</v>
      </c>
      <c r="S12" s="14">
        <v>0</v>
      </c>
      <c r="T12" s="14">
        <v>79807</v>
      </c>
      <c r="U12" s="14">
        <v>0</v>
      </c>
      <c r="V12" s="14">
        <v>0</v>
      </c>
      <c r="W12" s="14">
        <v>0</v>
      </c>
      <c r="X12" s="14">
        <v>56543.5</v>
      </c>
      <c r="Y12" s="14">
        <v>0</v>
      </c>
      <c r="Z12" s="14">
        <v>0</v>
      </c>
    </row>
    <row r="13" spans="1:26" x14ac:dyDescent="0.2">
      <c r="A13" s="6" t="s">
        <v>233</v>
      </c>
      <c r="B13" s="4">
        <f>SUM(B5:B12)</f>
        <v>3365562.5</v>
      </c>
      <c r="C13" s="4">
        <f t="shared" ref="C13:Z13" si="0">SUM(C5:C12)</f>
        <v>1789524</v>
      </c>
      <c r="D13" s="4">
        <f t="shared" si="0"/>
        <v>6805243</v>
      </c>
      <c r="E13" s="4">
        <f t="shared" si="0"/>
        <v>30871482</v>
      </c>
      <c r="F13" s="4">
        <f t="shared" si="0"/>
        <v>5408346</v>
      </c>
      <c r="G13" s="4">
        <f t="shared" si="0"/>
        <v>8090826</v>
      </c>
      <c r="H13" s="4">
        <f t="shared" si="0"/>
        <v>893498.66666666663</v>
      </c>
      <c r="I13" s="4">
        <f t="shared" si="0"/>
        <v>1110992.2</v>
      </c>
      <c r="J13" s="4">
        <f t="shared" si="0"/>
        <v>1319658.8333333333</v>
      </c>
      <c r="K13" s="4">
        <f t="shared" si="0"/>
        <v>1335423.5</v>
      </c>
      <c r="L13" s="4">
        <f t="shared" si="0"/>
        <v>1317346</v>
      </c>
      <c r="M13" s="4">
        <f t="shared" si="0"/>
        <v>2116982</v>
      </c>
      <c r="N13" s="4">
        <f t="shared" si="0"/>
        <v>59450668</v>
      </c>
      <c r="O13" s="4">
        <f t="shared" si="0"/>
        <v>4864508</v>
      </c>
      <c r="P13" s="4">
        <f t="shared" si="0"/>
        <v>11176742</v>
      </c>
      <c r="Q13" s="4">
        <f t="shared" si="0"/>
        <v>7719075</v>
      </c>
      <c r="R13" s="4">
        <f t="shared" si="0"/>
        <v>6003648</v>
      </c>
      <c r="S13" s="4">
        <f t="shared" si="0"/>
        <v>3924249</v>
      </c>
      <c r="T13" s="4">
        <f t="shared" si="0"/>
        <v>4217496</v>
      </c>
      <c r="U13" s="4">
        <f t="shared" si="0"/>
        <v>728509</v>
      </c>
      <c r="V13" s="4">
        <f t="shared" si="0"/>
        <v>1694821</v>
      </c>
      <c r="W13" s="4">
        <f t="shared" si="0"/>
        <v>2427092</v>
      </c>
      <c r="X13" s="4">
        <f t="shared" si="0"/>
        <v>2100193.5</v>
      </c>
      <c r="Y13" s="4">
        <f t="shared" si="0"/>
        <v>1633619</v>
      </c>
      <c r="Z13" s="4">
        <f t="shared" si="0"/>
        <v>925313</v>
      </c>
    </row>
    <row r="14" spans="1:26" x14ac:dyDescent="0.2">
      <c r="A14" s="5" t="s">
        <v>227</v>
      </c>
      <c r="B14" s="14">
        <v>844766.16666666663</v>
      </c>
      <c r="C14" s="14">
        <v>398468</v>
      </c>
      <c r="D14" s="14">
        <v>1474639</v>
      </c>
      <c r="E14" s="14">
        <v>0</v>
      </c>
      <c r="F14" s="14">
        <v>0</v>
      </c>
      <c r="G14" s="14">
        <v>644518</v>
      </c>
      <c r="H14" s="14">
        <v>45776.333333333336</v>
      </c>
      <c r="I14" s="14">
        <v>302292</v>
      </c>
      <c r="J14" s="14">
        <v>255719</v>
      </c>
      <c r="K14" s="14">
        <v>200483.5</v>
      </c>
      <c r="L14" s="14">
        <v>259354</v>
      </c>
      <c r="M14" s="14">
        <v>408178</v>
      </c>
      <c r="N14" s="14">
        <v>0</v>
      </c>
      <c r="O14" s="14">
        <v>170106</v>
      </c>
      <c r="P14" s="14">
        <v>2063848</v>
      </c>
      <c r="Q14" s="14">
        <v>1100000</v>
      </c>
      <c r="R14" s="14">
        <v>965328</v>
      </c>
      <c r="S14" s="14">
        <v>1157323</v>
      </c>
      <c r="T14" s="14">
        <v>444072</v>
      </c>
      <c r="U14" s="14">
        <v>54013</v>
      </c>
      <c r="V14" s="14">
        <v>739371.66666666663</v>
      </c>
      <c r="W14" s="14">
        <v>325563</v>
      </c>
      <c r="X14" s="14">
        <v>269140</v>
      </c>
      <c r="Y14" s="14">
        <v>238993</v>
      </c>
      <c r="Z14" s="14">
        <v>238993</v>
      </c>
    </row>
    <row r="15" spans="1:26" x14ac:dyDescent="0.2">
      <c r="A15" s="5" t="s">
        <v>228</v>
      </c>
      <c r="B15" s="14">
        <v>22442.666666666668</v>
      </c>
      <c r="C15" s="14">
        <v>0</v>
      </c>
      <c r="D15" s="14">
        <v>283510</v>
      </c>
      <c r="E15" s="14">
        <v>0</v>
      </c>
      <c r="F15" s="14">
        <v>0</v>
      </c>
      <c r="G15" s="14">
        <v>0</v>
      </c>
      <c r="H15" s="14">
        <v>14446.666666666666</v>
      </c>
      <c r="I15" s="14">
        <v>9379.2000000000007</v>
      </c>
      <c r="J15" s="14">
        <v>7980</v>
      </c>
      <c r="K15" s="14">
        <v>1994.5</v>
      </c>
      <c r="L15" s="14">
        <v>1943</v>
      </c>
      <c r="M15" s="14">
        <v>45281</v>
      </c>
      <c r="N15" s="14">
        <v>0</v>
      </c>
      <c r="O15" s="14">
        <v>478452</v>
      </c>
      <c r="P15" s="14">
        <v>0</v>
      </c>
      <c r="Q15" s="14">
        <v>0</v>
      </c>
      <c r="R15" s="14">
        <v>0</v>
      </c>
      <c r="S15" s="14">
        <v>128387</v>
      </c>
      <c r="T15" s="14">
        <v>0</v>
      </c>
      <c r="U15" s="14">
        <v>0</v>
      </c>
      <c r="V15" s="14">
        <v>737.33333333333337</v>
      </c>
      <c r="W15" s="14">
        <v>50820</v>
      </c>
      <c r="X15" s="14">
        <v>27500</v>
      </c>
      <c r="Y15" s="14">
        <v>3886</v>
      </c>
      <c r="Z15" s="14">
        <v>3886</v>
      </c>
    </row>
    <row r="16" spans="1:26" x14ac:dyDescent="0.2">
      <c r="A16" s="5" t="s">
        <v>229</v>
      </c>
      <c r="B16" s="14">
        <v>95953.666666666672</v>
      </c>
      <c r="C16" s="14">
        <v>114386</v>
      </c>
      <c r="D16" s="14">
        <v>480712</v>
      </c>
      <c r="E16" s="14">
        <v>0</v>
      </c>
      <c r="F16" s="14">
        <v>440579</v>
      </c>
      <c r="G16" s="14">
        <v>0</v>
      </c>
      <c r="H16" s="14">
        <v>371.33333333333331</v>
      </c>
      <c r="I16" s="14">
        <v>21699</v>
      </c>
      <c r="J16" s="14">
        <v>547.66666666666663</v>
      </c>
      <c r="K16" s="14">
        <v>0</v>
      </c>
      <c r="L16" s="14">
        <v>3340</v>
      </c>
      <c r="M16" s="14">
        <v>39890</v>
      </c>
      <c r="N16" s="14">
        <v>0</v>
      </c>
      <c r="O16" s="14">
        <v>26761</v>
      </c>
      <c r="P16" s="14">
        <v>604253</v>
      </c>
      <c r="Q16" s="14">
        <v>0</v>
      </c>
      <c r="R16" s="14">
        <v>287421</v>
      </c>
      <c r="S16" s="14">
        <v>113103</v>
      </c>
      <c r="T16" s="14">
        <v>113930</v>
      </c>
      <c r="U16" s="14">
        <v>0</v>
      </c>
      <c r="V16" s="14">
        <v>907.33333333333337</v>
      </c>
      <c r="W16" s="14">
        <v>13714</v>
      </c>
      <c r="X16" s="14">
        <v>15456.75</v>
      </c>
      <c r="Y16" s="14">
        <v>6680</v>
      </c>
      <c r="Z16" s="14">
        <v>6680</v>
      </c>
    </row>
    <row r="17" spans="1:26" x14ac:dyDescent="0.2">
      <c r="A17" s="6" t="s">
        <v>234</v>
      </c>
      <c r="B17" s="4">
        <f>SUM(B14:B16)</f>
        <v>963162.49999999988</v>
      </c>
      <c r="C17" s="4">
        <f t="shared" ref="C17:Z17" si="1">SUM(C14:C16)</f>
        <v>512854</v>
      </c>
      <c r="D17" s="4">
        <f t="shared" si="1"/>
        <v>2238861</v>
      </c>
      <c r="E17" s="4">
        <f t="shared" si="1"/>
        <v>0</v>
      </c>
      <c r="F17" s="4">
        <f t="shared" si="1"/>
        <v>440579</v>
      </c>
      <c r="G17" s="4">
        <f t="shared" si="1"/>
        <v>644518</v>
      </c>
      <c r="H17" s="4">
        <f t="shared" si="1"/>
        <v>60594.333333333336</v>
      </c>
      <c r="I17" s="4">
        <f t="shared" si="1"/>
        <v>333370.2</v>
      </c>
      <c r="J17" s="4">
        <f t="shared" si="1"/>
        <v>264246.66666666669</v>
      </c>
      <c r="K17" s="4">
        <f t="shared" si="1"/>
        <v>202478</v>
      </c>
      <c r="L17" s="4">
        <f t="shared" si="1"/>
        <v>264637</v>
      </c>
      <c r="M17" s="4">
        <f t="shared" si="1"/>
        <v>493349</v>
      </c>
      <c r="N17" s="4">
        <f t="shared" si="1"/>
        <v>0</v>
      </c>
      <c r="O17" s="4">
        <f t="shared" si="1"/>
        <v>675319</v>
      </c>
      <c r="P17" s="4">
        <f t="shared" si="1"/>
        <v>2668101</v>
      </c>
      <c r="Q17" s="4">
        <f t="shared" si="1"/>
        <v>1100000</v>
      </c>
      <c r="R17" s="4">
        <f t="shared" si="1"/>
        <v>1252749</v>
      </c>
      <c r="S17" s="4">
        <f t="shared" si="1"/>
        <v>1398813</v>
      </c>
      <c r="T17" s="4">
        <f t="shared" si="1"/>
        <v>558002</v>
      </c>
      <c r="U17" s="4">
        <f t="shared" si="1"/>
        <v>54013</v>
      </c>
      <c r="V17" s="4">
        <f t="shared" si="1"/>
        <v>741016.33333333337</v>
      </c>
      <c r="W17" s="4">
        <f t="shared" si="1"/>
        <v>390097</v>
      </c>
      <c r="X17" s="4">
        <f t="shared" si="1"/>
        <v>312096.75</v>
      </c>
      <c r="Y17" s="4">
        <f t="shared" si="1"/>
        <v>249559</v>
      </c>
      <c r="Z17" s="4">
        <f t="shared" si="1"/>
        <v>249559</v>
      </c>
    </row>
    <row r="18" spans="1:26" x14ac:dyDescent="0.2">
      <c r="A18" s="6" t="s">
        <v>3</v>
      </c>
      <c r="B18" s="4">
        <f>+B13+B17</f>
        <v>4328725</v>
      </c>
      <c r="C18" s="4">
        <f t="shared" ref="C18:Z18" si="2">+C13+C17</f>
        <v>2302378</v>
      </c>
      <c r="D18" s="4">
        <f t="shared" si="2"/>
        <v>9044104</v>
      </c>
      <c r="E18" s="4">
        <f t="shared" si="2"/>
        <v>30871482</v>
      </c>
      <c r="F18" s="4">
        <f t="shared" si="2"/>
        <v>5848925</v>
      </c>
      <c r="G18" s="4">
        <f t="shared" si="2"/>
        <v>8735344</v>
      </c>
      <c r="H18" s="4">
        <f t="shared" si="2"/>
        <v>954093</v>
      </c>
      <c r="I18" s="4">
        <f t="shared" si="2"/>
        <v>1444362.4</v>
      </c>
      <c r="J18" s="4">
        <f t="shared" si="2"/>
        <v>1583905.5</v>
      </c>
      <c r="K18" s="4">
        <f t="shared" si="2"/>
        <v>1537901.5</v>
      </c>
      <c r="L18" s="4">
        <f t="shared" si="2"/>
        <v>1581983</v>
      </c>
      <c r="M18" s="4">
        <f t="shared" si="2"/>
        <v>2610331</v>
      </c>
      <c r="N18" s="4">
        <f t="shared" si="2"/>
        <v>59450668</v>
      </c>
      <c r="O18" s="4">
        <f t="shared" si="2"/>
        <v>5539827</v>
      </c>
      <c r="P18" s="4">
        <f t="shared" si="2"/>
        <v>13844843</v>
      </c>
      <c r="Q18" s="4">
        <f t="shared" si="2"/>
        <v>8819075</v>
      </c>
      <c r="R18" s="4">
        <f t="shared" si="2"/>
        <v>7256397</v>
      </c>
      <c r="S18" s="4">
        <f t="shared" si="2"/>
        <v>5323062</v>
      </c>
      <c r="T18" s="4">
        <f t="shared" si="2"/>
        <v>4775498</v>
      </c>
      <c r="U18" s="4">
        <f t="shared" si="2"/>
        <v>782522</v>
      </c>
      <c r="V18" s="4">
        <f t="shared" si="2"/>
        <v>2435837.3333333335</v>
      </c>
      <c r="W18" s="4">
        <f t="shared" si="2"/>
        <v>2817189</v>
      </c>
      <c r="X18" s="4">
        <f t="shared" si="2"/>
        <v>2412290.25</v>
      </c>
      <c r="Y18" s="4">
        <f t="shared" si="2"/>
        <v>1883178</v>
      </c>
      <c r="Z18" s="4">
        <f t="shared" si="2"/>
        <v>1174872</v>
      </c>
    </row>
    <row r="19" spans="1:26" x14ac:dyDescent="0.2">
      <c r="A19" s="5" t="s">
        <v>4</v>
      </c>
      <c r="B19" s="14">
        <v>2826</v>
      </c>
      <c r="C19" s="14">
        <v>475</v>
      </c>
      <c r="D19" s="14">
        <v>1102</v>
      </c>
      <c r="E19" s="14">
        <v>0</v>
      </c>
      <c r="F19" s="14">
        <v>0</v>
      </c>
      <c r="G19" s="14">
        <v>194</v>
      </c>
      <c r="H19" s="14">
        <v>2205</v>
      </c>
      <c r="I19" s="14">
        <v>839</v>
      </c>
      <c r="J19" s="14">
        <v>3820</v>
      </c>
      <c r="K19" s="14">
        <v>684</v>
      </c>
      <c r="L19" s="14">
        <v>530</v>
      </c>
      <c r="M19" s="14">
        <v>249</v>
      </c>
      <c r="N19" s="14">
        <v>248</v>
      </c>
      <c r="O19" s="14">
        <v>104</v>
      </c>
      <c r="P19" s="14">
        <v>1297</v>
      </c>
      <c r="Q19" s="14">
        <v>15</v>
      </c>
      <c r="R19" s="14">
        <v>617</v>
      </c>
      <c r="S19" s="14">
        <v>706</v>
      </c>
      <c r="T19" s="14">
        <v>245</v>
      </c>
      <c r="U19" s="14">
        <v>208</v>
      </c>
      <c r="V19" s="14">
        <v>307</v>
      </c>
      <c r="W19" s="14">
        <v>96</v>
      </c>
      <c r="X19" s="14">
        <v>626</v>
      </c>
      <c r="Y19" s="14">
        <v>308</v>
      </c>
      <c r="Z19" s="14">
        <v>6</v>
      </c>
    </row>
    <row r="20" spans="1:26" x14ac:dyDescent="0.2">
      <c r="A20" s="5" t="s">
        <v>5</v>
      </c>
      <c r="B20" s="14">
        <v>16</v>
      </c>
      <c r="C20" s="14">
        <v>2</v>
      </c>
      <c r="D20" s="14">
        <v>4</v>
      </c>
      <c r="E20" s="14">
        <v>2</v>
      </c>
      <c r="F20" s="14">
        <v>2</v>
      </c>
      <c r="G20" s="14">
        <v>3</v>
      </c>
      <c r="H20" s="14">
        <v>6</v>
      </c>
      <c r="I20" s="14">
        <v>6</v>
      </c>
      <c r="J20" s="14">
        <v>15</v>
      </c>
      <c r="K20" s="14">
        <v>3</v>
      </c>
      <c r="L20" s="14">
        <v>2</v>
      </c>
      <c r="M20" s="14">
        <v>1</v>
      </c>
      <c r="N20" s="14">
        <v>2</v>
      </c>
      <c r="O20" s="14">
        <v>1</v>
      </c>
      <c r="P20" s="14">
        <v>2</v>
      </c>
      <c r="Q20" s="14">
        <v>1</v>
      </c>
      <c r="R20" s="14">
        <v>4</v>
      </c>
      <c r="S20" s="14">
        <v>1</v>
      </c>
      <c r="T20" s="14">
        <v>1</v>
      </c>
      <c r="U20" s="14">
        <v>1</v>
      </c>
      <c r="V20" s="14">
        <v>4</v>
      </c>
      <c r="W20" s="14">
        <v>1</v>
      </c>
      <c r="X20" s="14">
        <v>6</v>
      </c>
      <c r="Y20" s="14">
        <v>1</v>
      </c>
      <c r="Z20" s="14">
        <v>1</v>
      </c>
    </row>
    <row r="21" spans="1:26" x14ac:dyDescent="0.2">
      <c r="V21" s="20"/>
    </row>
    <row r="22" spans="1:26" x14ac:dyDescent="0.2">
      <c r="A22" s="127" t="s">
        <v>235</v>
      </c>
      <c r="B22" s="127"/>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row>
    <row r="23" spans="1:26" x14ac:dyDescent="0.2">
      <c r="A23" s="8" t="s">
        <v>237</v>
      </c>
      <c r="B23" s="9">
        <f>+B5/$B$18</f>
        <v>0.11906489016203771</v>
      </c>
      <c r="C23" s="9">
        <f>+C5/$C$18</f>
        <v>0.15199024660590052</v>
      </c>
      <c r="D23" s="9">
        <f>+D5/$D$18</f>
        <v>0.13837357465150776</v>
      </c>
      <c r="E23" s="9">
        <f>+E5/$E$18</f>
        <v>0</v>
      </c>
      <c r="F23" s="9">
        <f>+F5/$F$18</f>
        <v>0</v>
      </c>
      <c r="G23" s="9">
        <f>+G5/$G$18</f>
        <v>0.30410559675726567</v>
      </c>
      <c r="H23" s="9">
        <f>+H5/$H$18</f>
        <v>0.17327032060815875</v>
      </c>
      <c r="I23" s="9">
        <f t="shared" ref="I23:I36" si="3">+I5/$I$18</f>
        <v>0.17344594403731364</v>
      </c>
      <c r="J23" s="9">
        <f>+J5/$J$18</f>
        <v>0.15015205557823155</v>
      </c>
      <c r="K23" s="9">
        <f>+K5/$K$18</f>
        <v>0.11704683297337314</v>
      </c>
      <c r="L23" s="9">
        <f>+L5/$L$18</f>
        <v>0.10865255821333099</v>
      </c>
      <c r="M23" s="9">
        <f>+M5/$M$18</f>
        <v>9.0557097931258532E-2</v>
      </c>
      <c r="N23" s="9">
        <f>+N5/$N$18</f>
        <v>0.1657326037110298</v>
      </c>
      <c r="O23" s="9">
        <f>+O5/$O$18</f>
        <v>6.0876991285106916E-2</v>
      </c>
      <c r="P23" s="9">
        <f>+P5/$P$18</f>
        <v>0.2326031432786923</v>
      </c>
      <c r="Q23" s="9">
        <f>+Q5/$Q$18</f>
        <v>4.6960253768110603E-2</v>
      </c>
      <c r="R23" s="9">
        <f>+R5/$R$18</f>
        <v>0.32069138444327122</v>
      </c>
      <c r="S23" s="9">
        <f>+S5/$S$18</f>
        <v>0.10009520835939915</v>
      </c>
      <c r="T23" s="9">
        <f>+T5/$T$18</f>
        <v>0.12499806302923799</v>
      </c>
      <c r="U23" s="9">
        <f>+U5/$U$18</f>
        <v>0</v>
      </c>
      <c r="V23" s="9">
        <f>+V5/$V$18</f>
        <v>0.13130953462683331</v>
      </c>
      <c r="W23" s="9">
        <f>+W5/$W$18</f>
        <v>6.7084246033901174E-2</v>
      </c>
      <c r="X23" s="9">
        <f>+X5/$X$18</f>
        <v>0.25301370761665187</v>
      </c>
      <c r="Y23" s="9">
        <f>+Y5/$Y$18</f>
        <v>0.16300955087623156</v>
      </c>
      <c r="Z23" s="9">
        <f>+Z5/$Z$18</f>
        <v>0.20667017343165894</v>
      </c>
    </row>
    <row r="24" spans="1:26" x14ac:dyDescent="0.2">
      <c r="A24" s="10" t="s">
        <v>238</v>
      </c>
      <c r="B24" s="9">
        <f t="shared" ref="B24:B36" si="4">+B6/$B$18</f>
        <v>0.12452673708771059</v>
      </c>
      <c r="C24" s="9">
        <f t="shared" ref="C24:C36" si="5">+C6/$C$18</f>
        <v>5.1121492648036074E-2</v>
      </c>
      <c r="D24" s="9">
        <f t="shared" ref="D24:D36" si="6">+D6/$D$18</f>
        <v>5.744460700584602E-2</v>
      </c>
      <c r="E24" s="9">
        <f t="shared" ref="E24:E36" si="7">+E6/$E$18</f>
        <v>0</v>
      </c>
      <c r="F24" s="9">
        <f t="shared" ref="F24:F36" si="8">+F6/$F$18</f>
        <v>0</v>
      </c>
      <c r="G24" s="9">
        <f t="shared" ref="G24:G36" si="9">+G6/$G$18</f>
        <v>3.759542841129096E-2</v>
      </c>
      <c r="H24" s="9">
        <f t="shared" ref="H24:H36" si="10">+H6/$H$18</f>
        <v>8.2468201038403313E-2</v>
      </c>
      <c r="I24" s="9">
        <f t="shared" si="3"/>
        <v>5.720544926951851E-2</v>
      </c>
      <c r="J24" s="9">
        <f t="shared" ref="J24:J36" si="11">+J6/$J$18</f>
        <v>0.12023360400394256</v>
      </c>
      <c r="K24" s="9">
        <f t="shared" ref="K24:K36" si="12">+K6/$K$18</f>
        <v>0.17858686008174127</v>
      </c>
      <c r="L24" s="9">
        <f t="shared" ref="L24:L36" si="13">+L6/$L$18</f>
        <v>7.585953831362284E-2</v>
      </c>
      <c r="M24" s="9">
        <f t="shared" ref="M24:M36" si="14">+M6/$M$18</f>
        <v>3.6912560131263046E-2</v>
      </c>
      <c r="N24" s="9">
        <f t="shared" ref="N24:N36" si="15">+N6/$N$18</f>
        <v>7.2926346260735034E-2</v>
      </c>
      <c r="O24" s="9">
        <f t="shared" ref="O24:O36" si="16">+O6/$O$18</f>
        <v>5.6966760875384735E-2</v>
      </c>
      <c r="P24" s="9">
        <f t="shared" ref="P24:P36" si="17">+P6/$P$18</f>
        <v>0.22064807813277479</v>
      </c>
      <c r="Q24" s="9">
        <f t="shared" ref="Q24:Q36" si="18">+Q6/$Q$18</f>
        <v>0.11918438158196863</v>
      </c>
      <c r="R24" s="9">
        <f t="shared" ref="R24:R36" si="19">+R6/$R$18</f>
        <v>2.2315482463266551E-2</v>
      </c>
      <c r="S24" s="9">
        <f t="shared" ref="S24:S36" si="20">+S6/$S$18</f>
        <v>1.8101423579135467E-2</v>
      </c>
      <c r="T24" s="9">
        <f t="shared" ref="T24:T36" si="21">+T6/$T$18</f>
        <v>0.23332372875038374</v>
      </c>
      <c r="U24" s="9">
        <f t="shared" ref="U24:U36" si="22">+U6/$U$18</f>
        <v>0.14245733666273919</v>
      </c>
      <c r="V24" s="9">
        <f t="shared" ref="V24:V36" si="23">+V6/$V$18</f>
        <v>5.3566795374403758E-2</v>
      </c>
      <c r="W24" s="9">
        <f t="shared" ref="W24:W36" si="24">+W6/$W$18</f>
        <v>0.11408038296330136</v>
      </c>
      <c r="X24" s="9">
        <f t="shared" ref="X24:X36" si="25">+X6/$X$18</f>
        <v>4.6005450629334511E-2</v>
      </c>
      <c r="Y24" s="9">
        <f t="shared" ref="Y24:Y36" si="26">+Y6/$Y$18</f>
        <v>2.065657096673814E-2</v>
      </c>
      <c r="Z24" s="9">
        <f t="shared" ref="Z24:Z36" si="27">+Z6/$Z$18</f>
        <v>3.3109989854213907E-2</v>
      </c>
    </row>
    <row r="25" spans="1:26" x14ac:dyDescent="0.2">
      <c r="A25" s="10" t="s">
        <v>239</v>
      </c>
      <c r="B25" s="9">
        <f t="shared" si="4"/>
        <v>9.6347846844817668E-3</v>
      </c>
      <c r="C25" s="9">
        <f t="shared" si="5"/>
        <v>1.1364771553585033E-2</v>
      </c>
      <c r="D25" s="9">
        <f t="shared" si="6"/>
        <v>1.4490103165554045E-2</v>
      </c>
      <c r="E25" s="9">
        <f t="shared" si="7"/>
        <v>0</v>
      </c>
      <c r="F25" s="9">
        <f t="shared" si="8"/>
        <v>0.19516030723594507</v>
      </c>
      <c r="G25" s="9">
        <f t="shared" si="9"/>
        <v>6.6466987447775377E-2</v>
      </c>
      <c r="H25" s="9">
        <f t="shared" si="10"/>
        <v>3.6057281627682E-2</v>
      </c>
      <c r="I25" s="9">
        <f t="shared" si="3"/>
        <v>5.16428563911661E-2</v>
      </c>
      <c r="J25" s="9">
        <f t="shared" si="11"/>
        <v>4.0213468122519518E-2</v>
      </c>
      <c r="K25" s="9">
        <f t="shared" si="12"/>
        <v>2.60605116777635E-2</v>
      </c>
      <c r="L25" s="9">
        <f t="shared" si="13"/>
        <v>3.2451360096789915E-2</v>
      </c>
      <c r="M25" s="9">
        <f t="shared" si="14"/>
        <v>2.7032970148230244E-2</v>
      </c>
      <c r="N25" s="9">
        <f t="shared" si="15"/>
        <v>8.5681341713435416E-2</v>
      </c>
      <c r="O25" s="9">
        <f t="shared" si="16"/>
        <v>2.0838556871902319E-2</v>
      </c>
      <c r="P25" s="9">
        <f t="shared" si="17"/>
        <v>0.14435613318258647</v>
      </c>
      <c r="Q25" s="9">
        <f t="shared" si="18"/>
        <v>1.5238446208927807E-2</v>
      </c>
      <c r="R25" s="9">
        <f t="shared" si="19"/>
        <v>0.16673495124370952</v>
      </c>
      <c r="S25" s="9">
        <f t="shared" si="20"/>
        <v>2.6389322536540059E-2</v>
      </c>
      <c r="T25" s="9">
        <f t="shared" si="21"/>
        <v>0.18017136642084239</v>
      </c>
      <c r="U25" s="9">
        <f t="shared" si="22"/>
        <v>3.1512213075159549E-2</v>
      </c>
      <c r="V25" s="9">
        <f t="shared" si="23"/>
        <v>1.664574755402386E-2</v>
      </c>
      <c r="W25" s="9">
        <f t="shared" si="24"/>
        <v>4.3855772544902031E-3</v>
      </c>
      <c r="X25" s="9">
        <f t="shared" si="25"/>
        <v>8.5181913743588689E-2</v>
      </c>
      <c r="Y25" s="9">
        <f t="shared" si="26"/>
        <v>3.1892364927797581E-2</v>
      </c>
      <c r="Z25" s="9">
        <f t="shared" si="27"/>
        <v>2.4703116594829055E-2</v>
      </c>
    </row>
    <row r="26" spans="1:26" x14ac:dyDescent="0.2">
      <c r="A26" s="10" t="s">
        <v>240</v>
      </c>
      <c r="B26" s="9">
        <f t="shared" si="4"/>
        <v>0.20131362776183134</v>
      </c>
      <c r="C26" s="9">
        <f t="shared" si="5"/>
        <v>3.3459753350666137E-2</v>
      </c>
      <c r="D26" s="9">
        <f t="shared" si="6"/>
        <v>0.26764707703493901</v>
      </c>
      <c r="E26" s="9">
        <f t="shared" si="7"/>
        <v>1</v>
      </c>
      <c r="F26" s="9">
        <f t="shared" si="8"/>
        <v>0.41050244275657494</v>
      </c>
      <c r="G26" s="9">
        <f t="shared" si="9"/>
        <v>0.13076084925791132</v>
      </c>
      <c r="H26" s="9">
        <f t="shared" si="10"/>
        <v>0.1593251391635826</v>
      </c>
      <c r="I26" s="9">
        <f t="shared" si="3"/>
        <v>0.14816641585242044</v>
      </c>
      <c r="J26" s="9">
        <f t="shared" si="11"/>
        <v>0.19736310026071632</v>
      </c>
      <c r="K26" s="9">
        <f t="shared" si="12"/>
        <v>0.13363469637034622</v>
      </c>
      <c r="L26" s="9">
        <f t="shared" si="13"/>
        <v>4.5491007172643448E-2</v>
      </c>
      <c r="M26" s="9">
        <f t="shared" si="14"/>
        <v>5.9673658244873924E-2</v>
      </c>
      <c r="N26" s="9">
        <f t="shared" si="15"/>
        <v>0.15359122625838284</v>
      </c>
      <c r="O26" s="9">
        <f t="shared" si="16"/>
        <v>0.1615236360269012</v>
      </c>
      <c r="P26" s="9">
        <f t="shared" si="17"/>
        <v>0.14336731734697172</v>
      </c>
      <c r="Q26" s="9">
        <f t="shared" si="18"/>
        <v>0.27286954697629856</v>
      </c>
      <c r="R26" s="9">
        <f t="shared" si="19"/>
        <v>9.6353879204789925E-2</v>
      </c>
      <c r="S26" s="9">
        <f t="shared" si="20"/>
        <v>2.9907786157666396E-2</v>
      </c>
      <c r="T26" s="9">
        <f t="shared" si="21"/>
        <v>0.11571400511527803</v>
      </c>
      <c r="U26" s="9">
        <f t="shared" si="22"/>
        <v>3.2954984013229022E-2</v>
      </c>
      <c r="V26" s="9">
        <f t="shared" si="23"/>
        <v>0.18091574806856286</v>
      </c>
      <c r="W26" s="9">
        <f t="shared" si="24"/>
        <v>0.43274590380695083</v>
      </c>
      <c r="X26" s="9">
        <f t="shared" si="25"/>
        <v>0.10600020043193392</v>
      </c>
      <c r="Y26" s="9">
        <f t="shared" si="26"/>
        <v>0.12098484582976224</v>
      </c>
      <c r="Z26" s="9">
        <f t="shared" si="27"/>
        <v>9.8058341674667537E-2</v>
      </c>
    </row>
    <row r="27" spans="1:26" x14ac:dyDescent="0.2">
      <c r="A27" s="10" t="s">
        <v>241</v>
      </c>
      <c r="B27" s="9">
        <f t="shared" si="4"/>
        <v>2.2265986712792643E-4</v>
      </c>
      <c r="C27" s="9">
        <f t="shared" si="5"/>
        <v>0</v>
      </c>
      <c r="D27" s="9">
        <f t="shared" si="6"/>
        <v>6.2692777526662672E-5</v>
      </c>
      <c r="E27" s="9">
        <f t="shared" si="7"/>
        <v>0</v>
      </c>
      <c r="F27" s="9">
        <f t="shared" si="8"/>
        <v>0</v>
      </c>
      <c r="G27" s="9">
        <f t="shared" si="9"/>
        <v>0</v>
      </c>
      <c r="H27" s="9">
        <f t="shared" si="10"/>
        <v>2.5687223362921643E-2</v>
      </c>
      <c r="I27" s="9">
        <f t="shared" si="3"/>
        <v>1.0964699718020908E-2</v>
      </c>
      <c r="J27" s="9">
        <f t="shared" si="11"/>
        <v>7.5859955028882717E-3</v>
      </c>
      <c r="K27" s="9">
        <f t="shared" si="12"/>
        <v>6.229267609141418E-4</v>
      </c>
      <c r="L27" s="9">
        <f t="shared" si="13"/>
        <v>7.330989018213217E-3</v>
      </c>
      <c r="M27" s="9">
        <f t="shared" si="14"/>
        <v>3.2792776088549691E-4</v>
      </c>
      <c r="N27" s="9">
        <f t="shared" si="15"/>
        <v>4.5447092369088268E-3</v>
      </c>
      <c r="O27" s="9">
        <f t="shared" si="16"/>
        <v>0</v>
      </c>
      <c r="P27" s="9">
        <f t="shared" si="17"/>
        <v>0</v>
      </c>
      <c r="Q27" s="9">
        <f t="shared" si="18"/>
        <v>0</v>
      </c>
      <c r="R27" s="9">
        <f t="shared" si="19"/>
        <v>0</v>
      </c>
      <c r="S27" s="9">
        <f t="shared" si="20"/>
        <v>2.1848327147044313E-4</v>
      </c>
      <c r="T27" s="9">
        <f t="shared" si="21"/>
        <v>0</v>
      </c>
      <c r="U27" s="9">
        <f t="shared" si="22"/>
        <v>0</v>
      </c>
      <c r="V27" s="9">
        <f t="shared" si="23"/>
        <v>9.9322450650782376E-4</v>
      </c>
      <c r="W27" s="9">
        <f t="shared" si="24"/>
        <v>0</v>
      </c>
      <c r="X27" s="9">
        <f t="shared" si="25"/>
        <v>8.4833282396262217E-3</v>
      </c>
      <c r="Y27" s="9">
        <f t="shared" si="26"/>
        <v>1.2316945079010056E-2</v>
      </c>
      <c r="Z27" s="9">
        <f t="shared" si="27"/>
        <v>1.9742576212557622E-2</v>
      </c>
    </row>
    <row r="28" spans="1:26" x14ac:dyDescent="0.2">
      <c r="A28" s="10" t="s">
        <v>242</v>
      </c>
      <c r="B28" s="9">
        <f t="shared" si="4"/>
        <v>0.1954267134086827</v>
      </c>
      <c r="C28" s="9">
        <f t="shared" si="5"/>
        <v>0.24175960680652786</v>
      </c>
      <c r="D28" s="9">
        <f t="shared" si="6"/>
        <v>0.2014640698514745</v>
      </c>
      <c r="E28" s="9">
        <f t="shared" si="7"/>
        <v>0</v>
      </c>
      <c r="F28" s="9">
        <f t="shared" si="8"/>
        <v>0</v>
      </c>
      <c r="G28" s="9">
        <f t="shared" si="9"/>
        <v>0.3219234411375213</v>
      </c>
      <c r="H28" s="9">
        <f t="shared" si="10"/>
        <v>0.4596819527376611</v>
      </c>
      <c r="I28" s="9">
        <f t="shared" si="3"/>
        <v>0.29439065985101803</v>
      </c>
      <c r="J28" s="9">
        <f t="shared" si="11"/>
        <v>0.2789882350935709</v>
      </c>
      <c r="K28" s="9">
        <f t="shared" si="12"/>
        <v>0.39036700334839392</v>
      </c>
      <c r="L28" s="9">
        <f t="shared" si="13"/>
        <v>0.55328028177293942</v>
      </c>
      <c r="M28" s="9">
        <f t="shared" si="14"/>
        <v>0.45173466506738036</v>
      </c>
      <c r="N28" s="9">
        <f t="shared" si="15"/>
        <v>7.1557766180188248E-2</v>
      </c>
      <c r="O28" s="9">
        <f t="shared" si="16"/>
        <v>0.57789151177464571</v>
      </c>
      <c r="P28" s="9">
        <f t="shared" si="17"/>
        <v>3.3624288841700843E-2</v>
      </c>
      <c r="Q28" s="9">
        <f t="shared" si="18"/>
        <v>0.14567094621601473</v>
      </c>
      <c r="R28" s="9">
        <f t="shared" si="19"/>
        <v>0.18676638006437629</v>
      </c>
      <c r="S28" s="9">
        <f t="shared" si="20"/>
        <v>0.33362714918593844</v>
      </c>
      <c r="T28" s="9">
        <f t="shared" si="21"/>
        <v>0.21076356853253839</v>
      </c>
      <c r="U28" s="9">
        <f t="shared" si="22"/>
        <v>0.72405120878390639</v>
      </c>
      <c r="V28" s="9">
        <f t="shared" si="23"/>
        <v>0.30493223959125898</v>
      </c>
      <c r="W28" s="9">
        <f t="shared" si="24"/>
        <v>0.24323359206641798</v>
      </c>
      <c r="X28" s="9">
        <f t="shared" si="25"/>
        <v>0.31841441965783346</v>
      </c>
      <c r="Y28" s="9">
        <f t="shared" si="26"/>
        <v>0.50240232203222424</v>
      </c>
      <c r="Z28" s="9">
        <f t="shared" si="27"/>
        <v>0.37930770330725389</v>
      </c>
    </row>
    <row r="29" spans="1:26" x14ac:dyDescent="0.2">
      <c r="A29" s="10" t="s">
        <v>243</v>
      </c>
      <c r="B29" s="9">
        <f t="shared" si="4"/>
        <v>4.7225376217400424E-2</v>
      </c>
      <c r="C29" s="9">
        <f t="shared" si="5"/>
        <v>0</v>
      </c>
      <c r="D29" s="9">
        <f t="shared" si="6"/>
        <v>7.2968643438863598E-2</v>
      </c>
      <c r="E29" s="9">
        <f t="shared" si="7"/>
        <v>0</v>
      </c>
      <c r="F29" s="9">
        <f t="shared" si="8"/>
        <v>0.31901075838722498</v>
      </c>
      <c r="G29" s="9">
        <f t="shared" si="9"/>
        <v>6.5364912933022448E-2</v>
      </c>
      <c r="H29" s="9">
        <f t="shared" si="10"/>
        <v>0</v>
      </c>
      <c r="I29" s="9">
        <f t="shared" si="3"/>
        <v>4.2288555836125343E-3</v>
      </c>
      <c r="J29" s="9">
        <f t="shared" si="11"/>
        <v>1.0879121260706526E-2</v>
      </c>
      <c r="K29" s="9">
        <f t="shared" si="12"/>
        <v>2.2022541755762643E-2</v>
      </c>
      <c r="L29" s="9">
        <f t="shared" si="13"/>
        <v>9.6524425357288925E-3</v>
      </c>
      <c r="M29" s="9">
        <f t="shared" si="14"/>
        <v>0.14476248414473106</v>
      </c>
      <c r="N29" s="9">
        <f t="shared" si="15"/>
        <v>0.17102198077908898</v>
      </c>
      <c r="O29" s="9">
        <f t="shared" si="16"/>
        <v>0</v>
      </c>
      <c r="P29" s="9">
        <f t="shared" si="17"/>
        <v>2.7670230713342145E-3</v>
      </c>
      <c r="Q29" s="9">
        <f t="shared" si="18"/>
        <v>0.27534679090494185</v>
      </c>
      <c r="R29" s="9">
        <f t="shared" si="19"/>
        <v>2.5516795732096796E-3</v>
      </c>
      <c r="S29" s="9">
        <f t="shared" si="20"/>
        <v>0.22887710118724899</v>
      </c>
      <c r="T29" s="9">
        <f t="shared" si="21"/>
        <v>1.4706319634098894E-3</v>
      </c>
      <c r="U29" s="9">
        <f t="shared" si="22"/>
        <v>0</v>
      </c>
      <c r="V29" s="9">
        <f t="shared" si="23"/>
        <v>7.4224989298683321E-3</v>
      </c>
      <c r="W29" s="9">
        <f t="shared" si="24"/>
        <v>0</v>
      </c>
      <c r="X29" s="9">
        <f t="shared" si="25"/>
        <v>3.008344456062035E-2</v>
      </c>
      <c r="Y29" s="9">
        <f t="shared" si="26"/>
        <v>1.6217266769259199E-2</v>
      </c>
      <c r="Z29" s="9">
        <f t="shared" si="27"/>
        <v>2.5994321083488245E-2</v>
      </c>
    </row>
    <row r="30" spans="1:26" x14ac:dyDescent="0.2">
      <c r="A30" s="10" t="s">
        <v>244</v>
      </c>
      <c r="B30" s="9">
        <f t="shared" si="4"/>
        <v>8.0080316182401676E-2</v>
      </c>
      <c r="C30" s="9">
        <f t="shared" si="5"/>
        <v>0.28755443285159954</v>
      </c>
      <c r="D30" s="9">
        <f t="shared" si="6"/>
        <v>0</v>
      </c>
      <c r="E30" s="9">
        <f t="shared" si="7"/>
        <v>0</v>
      </c>
      <c r="F30" s="9">
        <f t="shared" si="8"/>
        <v>0</v>
      </c>
      <c r="G30" s="9">
        <f t="shared" si="9"/>
        <v>0</v>
      </c>
      <c r="H30" s="9">
        <f t="shared" si="10"/>
        <v>0</v>
      </c>
      <c r="I30" s="9">
        <f t="shared" si="3"/>
        <v>2.9147255564116042E-2</v>
      </c>
      <c r="J30" s="9">
        <f t="shared" si="11"/>
        <v>2.7752076539078036E-2</v>
      </c>
      <c r="K30" s="9">
        <f t="shared" si="12"/>
        <v>0</v>
      </c>
      <c r="L30" s="9">
        <f t="shared" si="13"/>
        <v>0</v>
      </c>
      <c r="M30" s="9">
        <f t="shared" si="14"/>
        <v>0</v>
      </c>
      <c r="N30" s="9">
        <f t="shared" si="15"/>
        <v>0.27494402586023087</v>
      </c>
      <c r="O30" s="9">
        <f t="shared" si="16"/>
        <v>0</v>
      </c>
      <c r="P30" s="9">
        <f t="shared" si="17"/>
        <v>2.9919588109449852E-2</v>
      </c>
      <c r="Q30" s="9">
        <f t="shared" si="18"/>
        <v>0</v>
      </c>
      <c r="R30" s="9">
        <f t="shared" si="19"/>
        <v>3.1945606063174328E-2</v>
      </c>
      <c r="S30" s="9">
        <f t="shared" si="20"/>
        <v>0</v>
      </c>
      <c r="T30" s="9">
        <f t="shared" si="21"/>
        <v>1.6711764930065931E-2</v>
      </c>
      <c r="U30" s="9">
        <f t="shared" si="22"/>
        <v>0</v>
      </c>
      <c r="V30" s="9">
        <f t="shared" si="23"/>
        <v>0</v>
      </c>
      <c r="W30" s="9">
        <f t="shared" si="24"/>
        <v>0</v>
      </c>
      <c r="X30" s="9">
        <f t="shared" si="25"/>
        <v>2.3439758130266455E-2</v>
      </c>
      <c r="Y30" s="9">
        <f t="shared" si="26"/>
        <v>0</v>
      </c>
      <c r="Z30" s="9">
        <f t="shared" si="27"/>
        <v>0</v>
      </c>
    </row>
    <row r="31" spans="1:26" x14ac:dyDescent="0.2">
      <c r="A31" s="11" t="s">
        <v>245</v>
      </c>
      <c r="B31" s="12">
        <f t="shared" si="4"/>
        <v>0.7774951053716741</v>
      </c>
      <c r="C31" s="12">
        <f t="shared" si="5"/>
        <v>0.7772503038163151</v>
      </c>
      <c r="D31" s="12">
        <f t="shared" si="6"/>
        <v>0.75245076792571164</v>
      </c>
      <c r="E31" s="12">
        <f t="shared" si="7"/>
        <v>1</v>
      </c>
      <c r="F31" s="12">
        <f t="shared" si="8"/>
        <v>0.92467350837974505</v>
      </c>
      <c r="G31" s="12">
        <f t="shared" si="9"/>
        <v>0.92621721594478701</v>
      </c>
      <c r="H31" s="12">
        <f t="shared" si="10"/>
        <v>0.93649011853840936</v>
      </c>
      <c r="I31" s="12">
        <f t="shared" si="3"/>
        <v>0.76919213626718619</v>
      </c>
      <c r="J31" s="12">
        <f t="shared" si="11"/>
        <v>0.83316765636165369</v>
      </c>
      <c r="K31" s="12">
        <f t="shared" si="12"/>
        <v>0.86834137296829483</v>
      </c>
      <c r="L31" s="12">
        <f t="shared" si="13"/>
        <v>0.83271817712326868</v>
      </c>
      <c r="M31" s="12">
        <f t="shared" si="14"/>
        <v>0.81100136342862261</v>
      </c>
      <c r="N31" s="12">
        <f t="shared" si="15"/>
        <v>1</v>
      </c>
      <c r="O31" s="12">
        <f t="shared" si="16"/>
        <v>0.8780974568339408</v>
      </c>
      <c r="P31" s="12">
        <f t="shared" si="17"/>
        <v>0.80728557196351014</v>
      </c>
      <c r="Q31" s="12">
        <f t="shared" si="18"/>
        <v>0.87527036565626215</v>
      </c>
      <c r="R31" s="12">
        <f t="shared" si="19"/>
        <v>0.82735936305579749</v>
      </c>
      <c r="S31" s="12">
        <f t="shared" si="20"/>
        <v>0.737216474277399</v>
      </c>
      <c r="T31" s="12">
        <f t="shared" si="21"/>
        <v>0.88315312874175633</v>
      </c>
      <c r="U31" s="12">
        <f t="shared" si="22"/>
        <v>0.93097574253503412</v>
      </c>
      <c r="V31" s="12">
        <f t="shared" si="23"/>
        <v>0.6957857886514589</v>
      </c>
      <c r="W31" s="12">
        <f t="shared" si="24"/>
        <v>0.86152970212506153</v>
      </c>
      <c r="X31" s="12">
        <f t="shared" si="25"/>
        <v>0.87062222300985548</v>
      </c>
      <c r="Y31" s="12">
        <f t="shared" si="26"/>
        <v>0.86747986648102304</v>
      </c>
      <c r="Z31" s="12">
        <f t="shared" si="27"/>
        <v>0.78758622215866925</v>
      </c>
    </row>
    <row r="32" spans="1:26" x14ac:dyDescent="0.2">
      <c r="A32" s="10" t="s">
        <v>246</v>
      </c>
      <c r="B32" s="9">
        <f t="shared" si="4"/>
        <v>0.19515357678454201</v>
      </c>
      <c r="C32" s="9">
        <f t="shared" si="5"/>
        <v>0.17306801923923873</v>
      </c>
      <c r="D32" s="9">
        <f t="shared" si="6"/>
        <v>0.16304976147996528</v>
      </c>
      <c r="E32" s="9">
        <f t="shared" si="7"/>
        <v>0</v>
      </c>
      <c r="F32" s="9">
        <f t="shared" si="8"/>
        <v>0</v>
      </c>
      <c r="G32" s="9">
        <f t="shared" si="9"/>
        <v>7.3782784055212935E-2</v>
      </c>
      <c r="H32" s="9">
        <f t="shared" si="10"/>
        <v>4.797890072910433E-2</v>
      </c>
      <c r="I32" s="9">
        <f t="shared" si="3"/>
        <v>0.20929096464986904</v>
      </c>
      <c r="J32" s="9">
        <f t="shared" si="11"/>
        <v>0.16144839449070666</v>
      </c>
      <c r="K32" s="9">
        <f t="shared" si="12"/>
        <v>0.13036172992873732</v>
      </c>
      <c r="L32" s="9">
        <f t="shared" si="13"/>
        <v>0.16394234324894769</v>
      </c>
      <c r="M32" s="9">
        <f t="shared" si="14"/>
        <v>0.156370207456449</v>
      </c>
      <c r="N32" s="9">
        <f t="shared" si="15"/>
        <v>0</v>
      </c>
      <c r="O32" s="9">
        <f t="shared" si="16"/>
        <v>3.0706013021706273E-2</v>
      </c>
      <c r="P32" s="9">
        <f t="shared" si="17"/>
        <v>0.1490698016582781</v>
      </c>
      <c r="Q32" s="9">
        <f t="shared" si="18"/>
        <v>0.12472963434373786</v>
      </c>
      <c r="R32" s="9">
        <f t="shared" si="19"/>
        <v>0.13303131016673977</v>
      </c>
      <c r="S32" s="9">
        <f t="shared" si="20"/>
        <v>0.21741678004126197</v>
      </c>
      <c r="T32" s="9">
        <f t="shared" si="21"/>
        <v>9.2989673537712716E-2</v>
      </c>
      <c r="U32" s="9">
        <f t="shared" si="22"/>
        <v>6.9024257464965835E-2</v>
      </c>
      <c r="V32" s="9">
        <f t="shared" si="23"/>
        <v>0.30353901574160941</v>
      </c>
      <c r="W32" s="9">
        <f t="shared" si="24"/>
        <v>0.11556306658871662</v>
      </c>
      <c r="X32" s="9">
        <f t="shared" si="25"/>
        <v>0.11157032202074356</v>
      </c>
      <c r="Y32" s="9">
        <f t="shared" si="26"/>
        <v>0.12690940527130201</v>
      </c>
      <c r="Z32" s="9">
        <f t="shared" si="27"/>
        <v>0.20342045771794715</v>
      </c>
    </row>
    <row r="33" spans="1:26" x14ac:dyDescent="0.2">
      <c r="A33" s="10" t="s">
        <v>247</v>
      </c>
      <c r="B33" s="9">
        <f t="shared" si="4"/>
        <v>5.1845905357043162E-3</v>
      </c>
      <c r="C33" s="9">
        <f t="shared" si="5"/>
        <v>0</v>
      </c>
      <c r="D33" s="9">
        <f t="shared" si="6"/>
        <v>3.1347494456056675E-2</v>
      </c>
      <c r="E33" s="9">
        <f t="shared" si="7"/>
        <v>0</v>
      </c>
      <c r="F33" s="9">
        <f t="shared" si="8"/>
        <v>0</v>
      </c>
      <c r="G33" s="9">
        <f t="shared" si="9"/>
        <v>0</v>
      </c>
      <c r="H33" s="9">
        <f t="shared" si="10"/>
        <v>1.5141780378502584E-2</v>
      </c>
      <c r="I33" s="9">
        <f t="shared" si="3"/>
        <v>6.4936611476454952E-3</v>
      </c>
      <c r="J33" s="9">
        <f t="shared" si="11"/>
        <v>5.0381793610793065E-3</v>
      </c>
      <c r="K33" s="9">
        <f t="shared" si="12"/>
        <v>1.2968971029679078E-3</v>
      </c>
      <c r="L33" s="9">
        <f t="shared" si="13"/>
        <v>1.2282053599817445E-3</v>
      </c>
      <c r="M33" s="9">
        <f t="shared" si="14"/>
        <v>1.734684222039274E-2</v>
      </c>
      <c r="N33" s="9">
        <f t="shared" si="15"/>
        <v>0</v>
      </c>
      <c r="O33" s="9">
        <f t="shared" si="16"/>
        <v>8.6365873880177121E-2</v>
      </c>
      <c r="P33" s="9">
        <f t="shared" si="17"/>
        <v>0</v>
      </c>
      <c r="Q33" s="9">
        <f t="shared" si="18"/>
        <v>0</v>
      </c>
      <c r="R33" s="9">
        <f t="shared" si="19"/>
        <v>0</v>
      </c>
      <c r="S33" s="9">
        <f t="shared" si="20"/>
        <v>2.4119012703590528E-2</v>
      </c>
      <c r="T33" s="9">
        <f t="shared" si="21"/>
        <v>0</v>
      </c>
      <c r="U33" s="9">
        <f t="shared" si="22"/>
        <v>0</v>
      </c>
      <c r="V33" s="9">
        <f t="shared" si="23"/>
        <v>3.027022056207366E-4</v>
      </c>
      <c r="W33" s="9">
        <f t="shared" si="24"/>
        <v>1.8039258281925707E-2</v>
      </c>
      <c r="X33" s="9">
        <f t="shared" si="25"/>
        <v>1.1399954876905878E-2</v>
      </c>
      <c r="Y33" s="9">
        <f t="shared" si="26"/>
        <v>2.0635330276798053E-3</v>
      </c>
      <c r="Z33" s="9">
        <f t="shared" si="27"/>
        <v>3.3075943592153017E-3</v>
      </c>
    </row>
    <row r="34" spans="1:26" x14ac:dyDescent="0.2">
      <c r="A34" s="10" t="s">
        <v>248</v>
      </c>
      <c r="B34" s="9">
        <f t="shared" si="4"/>
        <v>2.2166727308079556E-2</v>
      </c>
      <c r="C34" s="9">
        <f t="shared" si="5"/>
        <v>4.9681676944446133E-2</v>
      </c>
      <c r="D34" s="9">
        <f t="shared" si="6"/>
        <v>5.315197613826643E-2</v>
      </c>
      <c r="E34" s="9">
        <f t="shared" si="7"/>
        <v>0</v>
      </c>
      <c r="F34" s="9">
        <f t="shared" si="8"/>
        <v>7.5326491620255009E-2</v>
      </c>
      <c r="G34" s="9">
        <f t="shared" si="9"/>
        <v>0</v>
      </c>
      <c r="H34" s="9">
        <f t="shared" si="10"/>
        <v>3.8920035398366126E-4</v>
      </c>
      <c r="I34" s="9">
        <f t="shared" si="3"/>
        <v>1.5023237935299341E-2</v>
      </c>
      <c r="J34" s="9">
        <f t="shared" si="11"/>
        <v>3.4576978656028826E-4</v>
      </c>
      <c r="K34" s="9">
        <f t="shared" si="12"/>
        <v>0</v>
      </c>
      <c r="L34" s="9">
        <f t="shared" si="13"/>
        <v>2.1112742678018664E-3</v>
      </c>
      <c r="M34" s="9">
        <f t="shared" si="14"/>
        <v>1.5281586894535596E-2</v>
      </c>
      <c r="N34" s="9">
        <f t="shared" si="15"/>
        <v>0</v>
      </c>
      <c r="O34" s="9">
        <f t="shared" si="16"/>
        <v>4.8306562641757585E-3</v>
      </c>
      <c r="P34" s="9">
        <f t="shared" si="17"/>
        <v>4.3644626378211732E-2</v>
      </c>
      <c r="Q34" s="9">
        <f t="shared" si="18"/>
        <v>0</v>
      </c>
      <c r="R34" s="9">
        <f t="shared" si="19"/>
        <v>3.9609326777462699E-2</v>
      </c>
      <c r="S34" s="9">
        <f t="shared" si="20"/>
        <v>2.1247732977748523E-2</v>
      </c>
      <c r="T34" s="9">
        <f t="shared" si="21"/>
        <v>2.3857197720530927E-2</v>
      </c>
      <c r="U34" s="9">
        <f t="shared" si="22"/>
        <v>0</v>
      </c>
      <c r="V34" s="9">
        <f t="shared" si="23"/>
        <v>3.7249340131087022E-4</v>
      </c>
      <c r="W34" s="9">
        <f t="shared" si="24"/>
        <v>4.8679730042961262E-3</v>
      </c>
      <c r="X34" s="9">
        <f t="shared" si="25"/>
        <v>6.4075000924950888E-3</v>
      </c>
      <c r="Y34" s="9">
        <f t="shared" si="26"/>
        <v>3.5471952199951358E-3</v>
      </c>
      <c r="Z34" s="9">
        <f t="shared" si="27"/>
        <v>5.6857257641683518E-3</v>
      </c>
    </row>
    <row r="35" spans="1:26" x14ac:dyDescent="0.2">
      <c r="A35" s="11" t="s">
        <v>249</v>
      </c>
      <c r="B35" s="12">
        <f t="shared" si="4"/>
        <v>0.22250489462832587</v>
      </c>
      <c r="C35" s="12">
        <f t="shared" si="5"/>
        <v>0.22274969618368487</v>
      </c>
      <c r="D35" s="12">
        <f t="shared" si="6"/>
        <v>0.24754923207428839</v>
      </c>
      <c r="E35" s="12">
        <f t="shared" si="7"/>
        <v>0</v>
      </c>
      <c r="F35" s="12">
        <f t="shared" si="8"/>
        <v>7.5326491620255009E-2</v>
      </c>
      <c r="G35" s="12">
        <f t="shared" si="9"/>
        <v>7.3782784055212935E-2</v>
      </c>
      <c r="H35" s="12">
        <f t="shared" si="10"/>
        <v>6.3509881461590575E-2</v>
      </c>
      <c r="I35" s="12">
        <f t="shared" si="3"/>
        <v>0.23080786373281389</v>
      </c>
      <c r="J35" s="12">
        <f t="shared" si="11"/>
        <v>0.16683234363834629</v>
      </c>
      <c r="K35" s="12">
        <f t="shared" si="12"/>
        <v>0.13165862703170522</v>
      </c>
      <c r="L35" s="12">
        <f t="shared" si="13"/>
        <v>0.1672818228767313</v>
      </c>
      <c r="M35" s="12">
        <f t="shared" si="14"/>
        <v>0.18899863657137736</v>
      </c>
      <c r="N35" s="12">
        <f t="shared" si="15"/>
        <v>0</v>
      </c>
      <c r="O35" s="12">
        <f t="shared" si="16"/>
        <v>0.12190254316605915</v>
      </c>
      <c r="P35" s="12">
        <f t="shared" si="17"/>
        <v>0.19271442803648983</v>
      </c>
      <c r="Q35" s="12">
        <f t="shared" si="18"/>
        <v>0.12472963434373786</v>
      </c>
      <c r="R35" s="12">
        <f t="shared" si="19"/>
        <v>0.17264063694420248</v>
      </c>
      <c r="S35" s="12">
        <f t="shared" si="20"/>
        <v>0.262783525722601</v>
      </c>
      <c r="T35" s="12">
        <f t="shared" si="21"/>
        <v>0.11684687125824364</v>
      </c>
      <c r="U35" s="12">
        <f t="shared" si="22"/>
        <v>6.9024257464965835E-2</v>
      </c>
      <c r="V35" s="12">
        <f t="shared" si="23"/>
        <v>0.30421421134854104</v>
      </c>
      <c r="W35" s="12">
        <f t="shared" si="24"/>
        <v>0.13847029787493845</v>
      </c>
      <c r="X35" s="12">
        <f t="shared" si="25"/>
        <v>0.12937777699014452</v>
      </c>
      <c r="Y35" s="12">
        <f t="shared" si="26"/>
        <v>0.13252013351897696</v>
      </c>
      <c r="Z35" s="12">
        <f t="shared" si="27"/>
        <v>0.21241377784133081</v>
      </c>
    </row>
    <row r="36" spans="1:26" x14ac:dyDescent="0.2">
      <c r="A36" s="13" t="s">
        <v>3</v>
      </c>
      <c r="B36" s="12">
        <f t="shared" si="4"/>
        <v>1</v>
      </c>
      <c r="C36" s="12">
        <f t="shared" si="5"/>
        <v>1</v>
      </c>
      <c r="D36" s="12">
        <f t="shared" si="6"/>
        <v>1</v>
      </c>
      <c r="E36" s="12">
        <f t="shared" si="7"/>
        <v>1</v>
      </c>
      <c r="F36" s="12">
        <f t="shared" si="8"/>
        <v>1</v>
      </c>
      <c r="G36" s="12">
        <f t="shared" si="9"/>
        <v>1</v>
      </c>
      <c r="H36" s="12">
        <f t="shared" si="10"/>
        <v>1</v>
      </c>
      <c r="I36" s="12">
        <f t="shared" si="3"/>
        <v>1</v>
      </c>
      <c r="J36" s="12">
        <f t="shared" si="11"/>
        <v>1</v>
      </c>
      <c r="K36" s="12">
        <f t="shared" si="12"/>
        <v>1</v>
      </c>
      <c r="L36" s="12">
        <f t="shared" si="13"/>
        <v>1</v>
      </c>
      <c r="M36" s="12">
        <f t="shared" si="14"/>
        <v>1</v>
      </c>
      <c r="N36" s="12">
        <f t="shared" si="15"/>
        <v>1</v>
      </c>
      <c r="O36" s="12">
        <f t="shared" si="16"/>
        <v>1</v>
      </c>
      <c r="P36" s="12">
        <f t="shared" si="17"/>
        <v>1</v>
      </c>
      <c r="Q36" s="12">
        <f t="shared" si="18"/>
        <v>1</v>
      </c>
      <c r="R36" s="12">
        <f t="shared" si="19"/>
        <v>1</v>
      </c>
      <c r="S36" s="12">
        <f t="shared" si="20"/>
        <v>1</v>
      </c>
      <c r="T36" s="12">
        <f t="shared" si="21"/>
        <v>1</v>
      </c>
      <c r="U36" s="12">
        <f t="shared" si="22"/>
        <v>1</v>
      </c>
      <c r="V36" s="12">
        <f t="shared" si="23"/>
        <v>1</v>
      </c>
      <c r="W36" s="12">
        <f t="shared" si="24"/>
        <v>1</v>
      </c>
      <c r="X36" s="12">
        <f t="shared" si="25"/>
        <v>1</v>
      </c>
      <c r="Y36" s="12">
        <f t="shared" si="26"/>
        <v>1</v>
      </c>
      <c r="Z36" s="12">
        <f t="shared" si="27"/>
        <v>1</v>
      </c>
    </row>
    <row r="37" spans="1:26" x14ac:dyDescent="0.2">
      <c r="V37" s="21"/>
    </row>
    <row r="38" spans="1:26" x14ac:dyDescent="0.2">
      <c r="V38" s="20"/>
    </row>
    <row r="39" spans="1:26" x14ac:dyDescent="0.2">
      <c r="V39" s="20"/>
    </row>
  </sheetData>
  <mergeCells count="3">
    <mergeCell ref="A22:Z22"/>
    <mergeCell ref="A1:Z1"/>
    <mergeCell ref="A2:Z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DB3D9-C46D-44FD-88E0-0E9AABE798AC}">
  <dimension ref="A1:L36"/>
  <sheetViews>
    <sheetView workbookViewId="0">
      <selection sqref="A1:L1"/>
    </sheetView>
  </sheetViews>
  <sheetFormatPr baseColWidth="10" defaultRowHeight="12.75" x14ac:dyDescent="0.2"/>
  <cols>
    <col min="1" max="1" width="25.85546875" style="1" bestFit="1" customWidth="1"/>
    <col min="2" max="12" width="11.42578125" style="3"/>
    <col min="13" max="16384" width="11.42578125" style="22"/>
  </cols>
  <sheetData>
    <row r="1" spans="1:12" ht="15" customHeight="1" x14ac:dyDescent="0.2">
      <c r="A1" s="128" t="s">
        <v>279</v>
      </c>
      <c r="B1" s="129"/>
      <c r="C1" s="129"/>
      <c r="D1" s="129"/>
      <c r="E1" s="129"/>
      <c r="F1" s="129"/>
      <c r="G1" s="129"/>
      <c r="H1" s="129"/>
      <c r="I1" s="129"/>
      <c r="J1" s="129"/>
      <c r="K1" s="129"/>
      <c r="L1" s="130"/>
    </row>
    <row r="2" spans="1:12" ht="15" x14ac:dyDescent="0.2">
      <c r="A2" s="118" t="s">
        <v>280</v>
      </c>
      <c r="B2" s="119"/>
      <c r="C2" s="119"/>
      <c r="D2" s="119"/>
      <c r="E2" s="119"/>
      <c r="F2" s="119"/>
      <c r="G2" s="119"/>
      <c r="H2" s="119"/>
      <c r="I2" s="119"/>
      <c r="J2" s="119"/>
      <c r="K2" s="119"/>
      <c r="L2" s="120"/>
    </row>
    <row r="3" spans="1:12" ht="38.25" x14ac:dyDescent="0.2">
      <c r="A3" s="4" t="s">
        <v>230</v>
      </c>
      <c r="B3" s="15" t="s">
        <v>65</v>
      </c>
      <c r="C3" s="15" t="s">
        <v>70</v>
      </c>
      <c r="D3" s="15" t="s">
        <v>122</v>
      </c>
      <c r="E3" s="15" t="s">
        <v>67</v>
      </c>
      <c r="F3" s="15" t="s">
        <v>48</v>
      </c>
      <c r="G3" s="15" t="s">
        <v>277</v>
      </c>
      <c r="H3" s="15" t="s">
        <v>63</v>
      </c>
      <c r="I3" s="15" t="s">
        <v>56</v>
      </c>
      <c r="J3" s="15" t="s">
        <v>63</v>
      </c>
      <c r="K3" s="15" t="s">
        <v>60</v>
      </c>
      <c r="L3" s="15" t="s">
        <v>278</v>
      </c>
    </row>
    <row r="4" spans="1:12" x14ac:dyDescent="0.2">
      <c r="A4" s="4" t="s">
        <v>231</v>
      </c>
      <c r="B4" s="4" t="s">
        <v>66</v>
      </c>
      <c r="C4" s="4" t="s">
        <v>71</v>
      </c>
      <c r="D4" s="4" t="s">
        <v>124</v>
      </c>
      <c r="E4" s="4" t="s">
        <v>68</v>
      </c>
      <c r="F4" s="4" t="s">
        <v>51</v>
      </c>
      <c r="G4" s="4" t="s">
        <v>14</v>
      </c>
      <c r="H4" s="4" t="s">
        <v>64</v>
      </c>
      <c r="I4" s="4" t="s">
        <v>59</v>
      </c>
      <c r="J4" s="4" t="s">
        <v>36</v>
      </c>
      <c r="K4" s="4" t="s">
        <v>28</v>
      </c>
      <c r="L4" s="4" t="s">
        <v>62</v>
      </c>
    </row>
    <row r="5" spans="1:12" x14ac:dyDescent="0.2">
      <c r="A5" s="5" t="s">
        <v>220</v>
      </c>
      <c r="B5" s="14">
        <v>290000</v>
      </c>
      <c r="C5" s="14">
        <v>0</v>
      </c>
      <c r="D5" s="14">
        <v>536167</v>
      </c>
      <c r="E5" s="14">
        <v>6771600</v>
      </c>
      <c r="F5" s="14">
        <v>6297884</v>
      </c>
      <c r="G5" s="14">
        <v>311466.66666666669</v>
      </c>
      <c r="H5" s="14">
        <v>732778</v>
      </c>
      <c r="I5" s="14">
        <v>9049635</v>
      </c>
      <c r="J5" s="14">
        <v>1751161</v>
      </c>
      <c r="K5" s="14">
        <v>223196</v>
      </c>
      <c r="L5" s="14">
        <v>749288.4</v>
      </c>
    </row>
    <row r="6" spans="1:12" x14ac:dyDescent="0.2">
      <c r="A6" s="5" t="s">
        <v>221</v>
      </c>
      <c r="B6" s="14">
        <v>375000</v>
      </c>
      <c r="C6" s="14">
        <v>408972</v>
      </c>
      <c r="D6" s="14">
        <v>93232</v>
      </c>
      <c r="E6" s="14">
        <v>369324</v>
      </c>
      <c r="F6" s="14">
        <v>498690</v>
      </c>
      <c r="G6" s="14">
        <v>62735</v>
      </c>
      <c r="H6" s="14">
        <v>221073</v>
      </c>
      <c r="I6" s="14">
        <v>741255</v>
      </c>
      <c r="J6" s="14">
        <v>1911364</v>
      </c>
      <c r="K6" s="14">
        <v>369985</v>
      </c>
      <c r="L6" s="14">
        <v>116198.6</v>
      </c>
    </row>
    <row r="7" spans="1:12" x14ac:dyDescent="0.2">
      <c r="A7" s="5" t="s">
        <v>222</v>
      </c>
      <c r="B7" s="14">
        <v>121500</v>
      </c>
      <c r="C7" s="14">
        <v>1108701</v>
      </c>
      <c r="D7" s="14">
        <v>717879</v>
      </c>
      <c r="E7" s="14">
        <v>4798520</v>
      </c>
      <c r="F7" s="14">
        <v>807119</v>
      </c>
      <c r="G7" s="14">
        <v>450782</v>
      </c>
      <c r="H7" s="14">
        <v>60325</v>
      </c>
      <c r="I7" s="14">
        <v>1102362</v>
      </c>
      <c r="J7" s="14">
        <v>108759</v>
      </c>
      <c r="K7" s="14">
        <v>104762</v>
      </c>
      <c r="L7" s="14">
        <v>164519</v>
      </c>
    </row>
    <row r="8" spans="1:12" x14ac:dyDescent="0.2">
      <c r="A8" s="5" t="s">
        <v>223</v>
      </c>
      <c r="B8" s="14">
        <v>1550000</v>
      </c>
      <c r="C8" s="14">
        <v>1159540</v>
      </c>
      <c r="D8" s="14">
        <v>1045317</v>
      </c>
      <c r="E8" s="14">
        <v>3441614</v>
      </c>
      <c r="F8" s="14">
        <v>1823648</v>
      </c>
      <c r="G8" s="14">
        <v>740513.33333333337</v>
      </c>
      <c r="H8" s="14">
        <v>0</v>
      </c>
      <c r="I8" s="14">
        <v>5863707</v>
      </c>
      <c r="J8" s="14">
        <v>362225</v>
      </c>
      <c r="K8" s="14">
        <v>2277952</v>
      </c>
      <c r="L8" s="14">
        <v>369506.4</v>
      </c>
    </row>
    <row r="9" spans="1:12" x14ac:dyDescent="0.2">
      <c r="A9" s="5" t="s">
        <v>232</v>
      </c>
      <c r="B9" s="14">
        <v>0</v>
      </c>
      <c r="C9" s="14">
        <v>0</v>
      </c>
      <c r="D9" s="14">
        <v>0</v>
      </c>
      <c r="E9" s="14">
        <v>0</v>
      </c>
      <c r="F9" s="14">
        <v>0</v>
      </c>
      <c r="G9" s="14">
        <v>0</v>
      </c>
      <c r="H9" s="14">
        <v>0</v>
      </c>
      <c r="I9" s="14">
        <v>0</v>
      </c>
      <c r="J9" s="14">
        <v>0</v>
      </c>
      <c r="K9" s="14">
        <v>0</v>
      </c>
      <c r="L9" s="14">
        <v>43099.4</v>
      </c>
    </row>
    <row r="10" spans="1:12" x14ac:dyDescent="0.2">
      <c r="A10" s="5" t="s">
        <v>224</v>
      </c>
      <c r="B10" s="14">
        <v>7800000</v>
      </c>
      <c r="C10" s="14">
        <v>3559750</v>
      </c>
      <c r="D10" s="14">
        <v>1293808</v>
      </c>
      <c r="E10" s="14">
        <v>1027917</v>
      </c>
      <c r="F10" s="14">
        <v>1595901</v>
      </c>
      <c r="G10" s="14">
        <v>1374831.3333333333</v>
      </c>
      <c r="H10" s="14">
        <v>1223577</v>
      </c>
      <c r="I10" s="14">
        <v>3950534</v>
      </c>
      <c r="J10" s="14">
        <v>1664410</v>
      </c>
      <c r="K10" s="14">
        <v>1062067</v>
      </c>
      <c r="L10" s="14">
        <v>797016</v>
      </c>
    </row>
    <row r="11" spans="1:12" x14ac:dyDescent="0.2">
      <c r="A11" s="5" t="s">
        <v>225</v>
      </c>
      <c r="B11" s="14">
        <v>0</v>
      </c>
      <c r="C11" s="14">
        <v>442420</v>
      </c>
      <c r="D11" s="14">
        <v>353668</v>
      </c>
      <c r="E11" s="14">
        <v>653209</v>
      </c>
      <c r="F11" s="14">
        <v>643038</v>
      </c>
      <c r="G11" s="14">
        <v>567123.66666666663</v>
      </c>
      <c r="H11" s="14">
        <v>1143114</v>
      </c>
      <c r="I11" s="14">
        <v>1563647</v>
      </c>
      <c r="J11" s="14">
        <v>1143114</v>
      </c>
      <c r="K11" s="14">
        <v>0</v>
      </c>
      <c r="L11" s="14">
        <v>208049.8</v>
      </c>
    </row>
    <row r="12" spans="1:12" x14ac:dyDescent="0.2">
      <c r="A12" s="5" t="s">
        <v>226</v>
      </c>
      <c r="B12" s="14">
        <v>100000</v>
      </c>
      <c r="C12" s="14">
        <v>0</v>
      </c>
      <c r="D12" s="14">
        <v>0</v>
      </c>
      <c r="E12" s="14">
        <v>0</v>
      </c>
      <c r="F12" s="14">
        <v>0</v>
      </c>
      <c r="G12" s="14">
        <v>0</v>
      </c>
      <c r="H12" s="14">
        <v>0</v>
      </c>
      <c r="I12" s="14">
        <v>0</v>
      </c>
      <c r="J12" s="14">
        <v>0</v>
      </c>
      <c r="K12" s="14">
        <v>0</v>
      </c>
      <c r="L12" s="14">
        <v>0</v>
      </c>
    </row>
    <row r="13" spans="1:12" x14ac:dyDescent="0.2">
      <c r="A13" s="6" t="s">
        <v>233</v>
      </c>
      <c r="B13" s="4">
        <f>SUM(B5:B12)</f>
        <v>10236500</v>
      </c>
      <c r="C13" s="4">
        <f t="shared" ref="C13:L13" si="0">SUM(C5:C12)</f>
        <v>6679383</v>
      </c>
      <c r="D13" s="4">
        <f t="shared" si="0"/>
        <v>4040071</v>
      </c>
      <c r="E13" s="4">
        <f t="shared" si="0"/>
        <v>17062184</v>
      </c>
      <c r="F13" s="4">
        <f t="shared" si="0"/>
        <v>11666280</v>
      </c>
      <c r="G13" s="4">
        <f t="shared" si="0"/>
        <v>3507451.9999999995</v>
      </c>
      <c r="H13" s="4">
        <f t="shared" si="0"/>
        <v>3380867</v>
      </c>
      <c r="I13" s="4">
        <f t="shared" si="0"/>
        <v>22271140</v>
      </c>
      <c r="J13" s="4">
        <f t="shared" si="0"/>
        <v>6941033</v>
      </c>
      <c r="K13" s="4">
        <f t="shared" si="0"/>
        <v>4037962</v>
      </c>
      <c r="L13" s="4">
        <f t="shared" si="0"/>
        <v>2447677.5999999996</v>
      </c>
    </row>
    <row r="14" spans="1:12" x14ac:dyDescent="0.2">
      <c r="A14" s="5" t="s">
        <v>227</v>
      </c>
      <c r="B14" s="14">
        <v>658914</v>
      </c>
      <c r="C14" s="14">
        <v>456158</v>
      </c>
      <c r="D14" s="14">
        <v>596466</v>
      </c>
      <c r="E14" s="14">
        <v>854280</v>
      </c>
      <c r="F14" s="14">
        <v>946902</v>
      </c>
      <c r="G14" s="14">
        <v>357359.33333333331</v>
      </c>
      <c r="H14" s="14">
        <v>555530</v>
      </c>
      <c r="I14" s="14">
        <v>2443648</v>
      </c>
      <c r="J14" s="14">
        <v>555530</v>
      </c>
      <c r="K14" s="14">
        <v>1965</v>
      </c>
      <c r="L14" s="14">
        <v>248724</v>
      </c>
    </row>
    <row r="15" spans="1:12" x14ac:dyDescent="0.2">
      <c r="A15" s="5" t="s">
        <v>228</v>
      </c>
      <c r="B15" s="14">
        <v>0</v>
      </c>
      <c r="C15" s="14">
        <v>0</v>
      </c>
      <c r="D15" s="14">
        <v>0</v>
      </c>
      <c r="E15" s="14">
        <v>510000</v>
      </c>
      <c r="F15" s="14">
        <v>0</v>
      </c>
      <c r="G15" s="14">
        <v>0</v>
      </c>
      <c r="H15" s="14">
        <v>456423</v>
      </c>
      <c r="I15" s="14">
        <v>0</v>
      </c>
      <c r="J15" s="14">
        <v>348374</v>
      </c>
      <c r="K15" s="14">
        <v>0</v>
      </c>
      <c r="L15" s="14">
        <v>0</v>
      </c>
    </row>
    <row r="16" spans="1:12" x14ac:dyDescent="0.2">
      <c r="A16" s="5" t="s">
        <v>229</v>
      </c>
      <c r="B16" s="14">
        <v>22138</v>
      </c>
      <c r="C16" s="14">
        <v>7731339</v>
      </c>
      <c r="D16" s="14">
        <v>173932</v>
      </c>
      <c r="E16" s="14">
        <v>0</v>
      </c>
      <c r="F16" s="14">
        <v>78479</v>
      </c>
      <c r="G16" s="14">
        <v>163373.66666666666</v>
      </c>
      <c r="H16" s="14">
        <v>377590</v>
      </c>
      <c r="I16" s="14">
        <v>0</v>
      </c>
      <c r="J16" s="14">
        <v>377590</v>
      </c>
      <c r="K16" s="14">
        <v>1048</v>
      </c>
      <c r="L16" s="14">
        <v>187874.8</v>
      </c>
    </row>
    <row r="17" spans="1:12" x14ac:dyDescent="0.2">
      <c r="A17" s="6" t="s">
        <v>234</v>
      </c>
      <c r="B17" s="4">
        <f>SUM(B14:B16)</f>
        <v>681052</v>
      </c>
      <c r="C17" s="4">
        <f t="shared" ref="C17:L17" si="1">SUM(C14:C16)</f>
        <v>8187497</v>
      </c>
      <c r="D17" s="4">
        <f t="shared" si="1"/>
        <v>770398</v>
      </c>
      <c r="E17" s="4">
        <f t="shared" si="1"/>
        <v>1364280</v>
      </c>
      <c r="F17" s="4">
        <f t="shared" si="1"/>
        <v>1025381</v>
      </c>
      <c r="G17" s="4">
        <f t="shared" si="1"/>
        <v>520733</v>
      </c>
      <c r="H17" s="4">
        <f t="shared" si="1"/>
        <v>1389543</v>
      </c>
      <c r="I17" s="4">
        <f t="shared" si="1"/>
        <v>2443648</v>
      </c>
      <c r="J17" s="4">
        <f t="shared" si="1"/>
        <v>1281494</v>
      </c>
      <c r="K17" s="4">
        <f t="shared" si="1"/>
        <v>3013</v>
      </c>
      <c r="L17" s="4">
        <f t="shared" si="1"/>
        <v>436598.8</v>
      </c>
    </row>
    <row r="18" spans="1:12" x14ac:dyDescent="0.2">
      <c r="A18" s="6" t="s">
        <v>3</v>
      </c>
      <c r="B18" s="4">
        <f>+B13+B17</f>
        <v>10917552</v>
      </c>
      <c r="C18" s="4">
        <f t="shared" ref="C18:L18" si="2">+C13+C17</f>
        <v>14866880</v>
      </c>
      <c r="D18" s="4">
        <f t="shared" si="2"/>
        <v>4810469</v>
      </c>
      <c r="E18" s="4">
        <f t="shared" si="2"/>
        <v>18426464</v>
      </c>
      <c r="F18" s="4">
        <f t="shared" si="2"/>
        <v>12691661</v>
      </c>
      <c r="G18" s="4">
        <f t="shared" si="2"/>
        <v>4028184.9999999995</v>
      </c>
      <c r="H18" s="4">
        <f t="shared" si="2"/>
        <v>4770410</v>
      </c>
      <c r="I18" s="4">
        <f t="shared" si="2"/>
        <v>24714788</v>
      </c>
      <c r="J18" s="4">
        <f t="shared" si="2"/>
        <v>8222527</v>
      </c>
      <c r="K18" s="4">
        <f t="shared" si="2"/>
        <v>4040975</v>
      </c>
      <c r="L18" s="4">
        <f t="shared" si="2"/>
        <v>2884276.3999999994</v>
      </c>
    </row>
    <row r="19" spans="1:12" x14ac:dyDescent="0.2">
      <c r="A19" s="5" t="s">
        <v>4</v>
      </c>
      <c r="B19" s="14">
        <v>619</v>
      </c>
      <c r="C19" s="14">
        <v>10</v>
      </c>
      <c r="D19" s="14">
        <v>2169</v>
      </c>
      <c r="E19" s="14">
        <v>77</v>
      </c>
      <c r="F19" s="14">
        <v>2880</v>
      </c>
      <c r="G19" s="14">
        <v>1692</v>
      </c>
      <c r="H19" s="14">
        <v>338</v>
      </c>
      <c r="I19" s="14">
        <v>197</v>
      </c>
      <c r="J19" s="14">
        <v>392</v>
      </c>
      <c r="K19" s="14">
        <v>24</v>
      </c>
      <c r="L19" s="14">
        <v>4062</v>
      </c>
    </row>
    <row r="20" spans="1:12" x14ac:dyDescent="0.2">
      <c r="A20" s="5" t="s">
        <v>5</v>
      </c>
      <c r="B20" s="14">
        <v>2</v>
      </c>
      <c r="C20" s="14">
        <v>2</v>
      </c>
      <c r="D20" s="14">
        <v>3</v>
      </c>
      <c r="E20" s="14">
        <v>1</v>
      </c>
      <c r="F20" s="14">
        <v>2</v>
      </c>
      <c r="G20" s="14">
        <v>4</v>
      </c>
      <c r="H20" s="14">
        <v>1</v>
      </c>
      <c r="I20" s="14">
        <v>1</v>
      </c>
      <c r="J20" s="14">
        <v>1</v>
      </c>
      <c r="K20" s="14">
        <v>1</v>
      </c>
      <c r="L20" s="14">
        <v>11</v>
      </c>
    </row>
    <row r="22" spans="1:12" x14ac:dyDescent="0.2">
      <c r="A22" s="127" t="s">
        <v>235</v>
      </c>
      <c r="B22" s="127"/>
      <c r="C22" s="127"/>
      <c r="D22" s="127"/>
      <c r="E22" s="127"/>
      <c r="F22" s="127"/>
      <c r="G22" s="127"/>
      <c r="H22" s="127"/>
      <c r="I22" s="127"/>
      <c r="J22" s="127"/>
      <c r="K22" s="127"/>
      <c r="L22" s="127"/>
    </row>
    <row r="23" spans="1:12" x14ac:dyDescent="0.2">
      <c r="A23" s="8" t="s">
        <v>237</v>
      </c>
      <c r="B23" s="9">
        <f>+B5/$B$18</f>
        <v>2.6562731278953377E-2</v>
      </c>
      <c r="C23" s="9">
        <f>+C5/$C$18</f>
        <v>0</v>
      </c>
      <c r="D23" s="9">
        <f>+D5/$D$18</f>
        <v>0.11145836299953289</v>
      </c>
      <c r="E23" s="9">
        <f>+E5/$E$18</f>
        <v>0.3674931880582189</v>
      </c>
      <c r="F23" s="9">
        <f>+F5/$F$18</f>
        <v>0.49622220448529158</v>
      </c>
      <c r="G23" s="9">
        <f>+'[1]TRABAJOS AEREOS ESPECIALES'!G5/'[1]TRABAJOS AEREOS ESPECIALES'!$G$18</f>
        <v>6.5800991556278568E-2</v>
      </c>
      <c r="H23" s="9">
        <f>+'[1]TRABAJOS AEREOS ESPECIALES'!H5/'[1]TRABAJOS AEREOS ESPECIALES'!$H$18</f>
        <v>0.20622737303569696</v>
      </c>
      <c r="I23" s="9">
        <f>+'[1]TRABAJOS AEREOS ESPECIALES'!I5/'[1]TRABAJOS AEREOS ESPECIALES'!$I$18</f>
        <v>0</v>
      </c>
      <c r="J23" s="9">
        <f>+'[1]TRABAJOS AEREOS ESPECIALES'!J5/'[1]TRABAJOS AEREOS ESPECIALES'!$J$18</f>
        <v>0.16825943924097853</v>
      </c>
      <c r="K23" s="9">
        <f>+'[1]TRABAJOS AEREOS ESPECIALES'!K5/'[1]TRABAJOS AEREOS ESPECIALES'!$K$18</f>
        <v>0.39872035481434515</v>
      </c>
      <c r="L23" s="9">
        <f>+'[1]TRABAJOS AEREOS ESPECIALES'!L5/'[1]TRABAJOS AEREOS ESPECIALES'!$L$18</f>
        <v>0.16378521587001549</v>
      </c>
    </row>
    <row r="24" spans="1:12" x14ac:dyDescent="0.2">
      <c r="A24" s="10" t="s">
        <v>238</v>
      </c>
      <c r="B24" s="9">
        <f t="shared" ref="B24:B36" si="3">+B6/$B$18</f>
        <v>3.4348359412439709E-2</v>
      </c>
      <c r="C24" s="9">
        <f t="shared" ref="C24:C36" si="4">+C6/$C$18</f>
        <v>2.7508932607245098E-2</v>
      </c>
      <c r="D24" s="9">
        <f t="shared" ref="D24:D36" si="5">+D6/$D$18</f>
        <v>1.9381062428632218E-2</v>
      </c>
      <c r="E24" s="9">
        <f t="shared" ref="E24:E36" si="6">+E6/$E$18</f>
        <v>2.0043129273201846E-2</v>
      </c>
      <c r="F24" s="9">
        <f t="shared" ref="F24:F36" si="7">+F6/$F$18</f>
        <v>3.9292729296819387E-2</v>
      </c>
      <c r="G24" s="9">
        <f>+'[1]TRABAJOS AEREOS ESPECIALES'!G6/'[1]TRABAJOS AEREOS ESPECIALES'!$G$18</f>
        <v>6.7228613112298913E-2</v>
      </c>
      <c r="H24" s="9">
        <f>+'[1]TRABAJOS AEREOS ESPECIALES'!H6/'[1]TRABAJOS AEREOS ESPECIALES'!$H$18</f>
        <v>1.00516884073751E-2</v>
      </c>
      <c r="I24" s="9">
        <f>+'[1]TRABAJOS AEREOS ESPECIALES'!I6/'[1]TRABAJOS AEREOS ESPECIALES'!$I$18</f>
        <v>0.29158014509070823</v>
      </c>
      <c r="J24" s="9">
        <f>+'[1]TRABAJOS AEREOS ESPECIALES'!J6/'[1]TRABAJOS AEREOS ESPECIALES'!$J$18</f>
        <v>1.106326810668296E-2</v>
      </c>
      <c r="K24" s="9">
        <f>+'[1]TRABAJOS AEREOS ESPECIALES'!K6/'[1]TRABAJOS AEREOS ESPECIALES'!$K$18</f>
        <v>1.2890905983327431E-2</v>
      </c>
      <c r="L24" s="9">
        <f>+'[1]TRABAJOS AEREOS ESPECIALES'!L6/'[1]TRABAJOS AEREOS ESPECIALES'!$L$18</f>
        <v>6.0846454449784496E-3</v>
      </c>
    </row>
    <row r="25" spans="1:12" x14ac:dyDescent="0.2">
      <c r="A25" s="10" t="s">
        <v>239</v>
      </c>
      <c r="B25" s="9">
        <f t="shared" si="3"/>
        <v>1.1128868449630467E-2</v>
      </c>
      <c r="C25" s="9">
        <f t="shared" si="4"/>
        <v>7.4575230310596444E-2</v>
      </c>
      <c r="D25" s="9">
        <f t="shared" si="5"/>
        <v>0.149232642388923</v>
      </c>
      <c r="E25" s="9">
        <f t="shared" si="6"/>
        <v>0.26041458632540676</v>
      </c>
      <c r="F25" s="9">
        <f t="shared" si="7"/>
        <v>6.3594434172170214E-2</v>
      </c>
      <c r="G25" s="9">
        <f>+'[1]TRABAJOS AEREOS ESPECIALES'!G7/'[1]TRABAJOS AEREOS ESPECIALES'!$G$18</f>
        <v>0</v>
      </c>
      <c r="H25" s="9">
        <f>+'[1]TRABAJOS AEREOS ESPECIALES'!H7/'[1]TRABAJOS AEREOS ESPECIALES'!$H$18</f>
        <v>2.0015862205544934E-4</v>
      </c>
      <c r="I25" s="9">
        <f>+'[1]TRABAJOS AEREOS ESPECIALES'!I7/'[1]TRABAJOS AEREOS ESPECIALES'!$I$18</f>
        <v>0</v>
      </c>
      <c r="J25" s="9">
        <f>+'[1]TRABAJOS AEREOS ESPECIALES'!J7/'[1]TRABAJOS AEREOS ESPECIALES'!$J$18</f>
        <v>0</v>
      </c>
      <c r="K25" s="9">
        <f>+'[1]TRABAJOS AEREOS ESPECIALES'!K7/'[1]TRABAJOS AEREOS ESPECIALES'!$K$18</f>
        <v>1.0342976760953098E-2</v>
      </c>
      <c r="L25" s="9">
        <f>+'[1]TRABAJOS AEREOS ESPECIALES'!L7/'[1]TRABAJOS AEREOS ESPECIALES'!$L$18</f>
        <v>0</v>
      </c>
    </row>
    <row r="26" spans="1:12" x14ac:dyDescent="0.2">
      <c r="A26" s="10" t="s">
        <v>240</v>
      </c>
      <c r="B26" s="9">
        <f t="shared" si="3"/>
        <v>0.14197321890475081</v>
      </c>
      <c r="C26" s="9">
        <f t="shared" si="4"/>
        <v>7.7994844917023617E-2</v>
      </c>
      <c r="D26" s="9">
        <f t="shared" si="5"/>
        <v>0.21730043369991575</v>
      </c>
      <c r="E26" s="9">
        <f t="shared" si="6"/>
        <v>0.18677560708337748</v>
      </c>
      <c r="F26" s="9">
        <f t="shared" si="7"/>
        <v>0.14368867873164906</v>
      </c>
      <c r="G26" s="9">
        <f>+'[1]TRABAJOS AEREOS ESPECIALES'!G8/'[1]TRABAJOS AEREOS ESPECIALES'!$G$18</f>
        <v>0.2252562811475198</v>
      </c>
      <c r="H26" s="9">
        <f>+'[1]TRABAJOS AEREOS ESPECIALES'!H8/'[1]TRABAJOS AEREOS ESPECIALES'!$H$18</f>
        <v>9.1683168186642502E-2</v>
      </c>
      <c r="I26" s="9">
        <f>+'[1]TRABAJOS AEREOS ESPECIALES'!I8/'[1]TRABAJOS AEREOS ESPECIALES'!$I$18</f>
        <v>0.33817931607681523</v>
      </c>
      <c r="J26" s="9">
        <f>+'[1]TRABAJOS AEREOS ESPECIALES'!J8/'[1]TRABAJOS AEREOS ESPECIALES'!$J$18</f>
        <v>0.31543243530644938</v>
      </c>
      <c r="K26" s="9">
        <f>+'[1]TRABAJOS AEREOS ESPECIALES'!K8/'[1]TRABAJOS AEREOS ESPECIALES'!$K$18</f>
        <v>8.2940885043497212E-2</v>
      </c>
      <c r="L26" s="9">
        <f>+'[1]TRABAJOS AEREOS ESPECIALES'!L8/'[1]TRABAJOS AEREOS ESPECIALES'!$L$18</f>
        <v>0.15520789344916111</v>
      </c>
    </row>
    <row r="27" spans="1:12" x14ac:dyDescent="0.2">
      <c r="A27" s="10" t="s">
        <v>241</v>
      </c>
      <c r="B27" s="9">
        <f t="shared" si="3"/>
        <v>0</v>
      </c>
      <c r="C27" s="9">
        <f t="shared" si="4"/>
        <v>0</v>
      </c>
      <c r="D27" s="9">
        <f t="shared" si="5"/>
        <v>0</v>
      </c>
      <c r="E27" s="9">
        <f t="shared" si="6"/>
        <v>0</v>
      </c>
      <c r="F27" s="9">
        <f t="shared" si="7"/>
        <v>0</v>
      </c>
      <c r="G27" s="9">
        <f>+'[1]TRABAJOS AEREOS ESPECIALES'!G9/'[1]TRABAJOS AEREOS ESPECIALES'!$G$18</f>
        <v>0</v>
      </c>
      <c r="H27" s="9">
        <f>+'[1]TRABAJOS AEREOS ESPECIALES'!H9/'[1]TRABAJOS AEREOS ESPECIALES'!$H$18</f>
        <v>0</v>
      </c>
      <c r="I27" s="9">
        <f>+'[1]TRABAJOS AEREOS ESPECIALES'!I9/'[1]TRABAJOS AEREOS ESPECIALES'!$I$18</f>
        <v>0</v>
      </c>
      <c r="J27" s="9">
        <f>+'[1]TRABAJOS AEREOS ESPECIALES'!J9/'[1]TRABAJOS AEREOS ESPECIALES'!$J$18</f>
        <v>0</v>
      </c>
      <c r="K27" s="9">
        <f>+'[1]TRABAJOS AEREOS ESPECIALES'!K9/'[1]TRABAJOS AEREOS ESPECIALES'!$K$18</f>
        <v>0</v>
      </c>
      <c r="L27" s="9">
        <f>+'[1]TRABAJOS AEREOS ESPECIALES'!L9/'[1]TRABAJOS AEREOS ESPECIALES'!$L$18</f>
        <v>0</v>
      </c>
    </row>
    <row r="28" spans="1:12" x14ac:dyDescent="0.2">
      <c r="A28" s="10" t="s">
        <v>242</v>
      </c>
      <c r="B28" s="9">
        <f t="shared" si="3"/>
        <v>0.71444587577874596</v>
      </c>
      <c r="C28" s="9">
        <f t="shared" si="4"/>
        <v>0.23944163133085086</v>
      </c>
      <c r="D28" s="9">
        <f t="shared" si="5"/>
        <v>0.26895672750411653</v>
      </c>
      <c r="E28" s="9">
        <f t="shared" si="6"/>
        <v>5.5784821222346292E-2</v>
      </c>
      <c r="F28" s="9">
        <f t="shared" si="7"/>
        <v>0.12574406139590397</v>
      </c>
      <c r="G28" s="9">
        <f>+'[1]TRABAJOS AEREOS ESPECIALES'!G10/'[1]TRABAJOS AEREOS ESPECIALES'!$G$18</f>
        <v>0.31881503860355825</v>
      </c>
      <c r="H28" s="9">
        <f>+'[1]TRABAJOS AEREOS ESPECIALES'!H10/'[1]TRABAJOS AEREOS ESPECIALES'!$H$18</f>
        <v>0.23316192985930528</v>
      </c>
      <c r="I28" s="9">
        <f>+'[1]TRABAJOS AEREOS ESPECIALES'!I10/'[1]TRABAJOS AEREOS ESPECIALES'!$I$18</f>
        <v>4.8221616497429579E-2</v>
      </c>
      <c r="J28" s="9">
        <f>+'[1]TRABAJOS AEREOS ESPECIALES'!J10/'[1]TRABAJOS AEREOS ESPECIALES'!$J$18</f>
        <v>0.3037770467231668</v>
      </c>
      <c r="K28" s="9">
        <f>+'[1]TRABAJOS AEREOS ESPECIALES'!K10/'[1]TRABAJOS AEREOS ESPECIALES'!$K$18</f>
        <v>0.25490453469764851</v>
      </c>
      <c r="L28" s="9">
        <f>+'[1]TRABAJOS AEREOS ESPECIALES'!L10/'[1]TRABAJOS AEREOS ESPECIALES'!$L$18</f>
        <v>0.2241666499091744</v>
      </c>
    </row>
    <row r="29" spans="1:12" x14ac:dyDescent="0.2">
      <c r="A29" s="10" t="s">
        <v>243</v>
      </c>
      <c r="B29" s="9">
        <f t="shared" si="3"/>
        <v>0</v>
      </c>
      <c r="C29" s="9">
        <f t="shared" si="4"/>
        <v>2.9758765793495338E-2</v>
      </c>
      <c r="D29" s="9">
        <f t="shared" si="5"/>
        <v>7.3520482098523035E-2</v>
      </c>
      <c r="E29" s="9">
        <f t="shared" si="6"/>
        <v>3.5449503496709951E-2</v>
      </c>
      <c r="F29" s="9">
        <f t="shared" si="7"/>
        <v>5.0666181518715318E-2</v>
      </c>
      <c r="G29" s="9">
        <f>+'[1]TRABAJOS AEREOS ESPECIALES'!G11/'[1]TRABAJOS AEREOS ESPECIALES'!$G$18</f>
        <v>3.2014163245281071E-2</v>
      </c>
      <c r="H29" s="9">
        <f>+'[1]TRABAJOS AEREOS ESPECIALES'!H11/'[1]TRABAJOS AEREOS ESPECIALES'!$H$18</f>
        <v>2.9815818272918907E-2</v>
      </c>
      <c r="I29" s="9">
        <f>+'[1]TRABAJOS AEREOS ESPECIALES'!I11/'[1]TRABAJOS AEREOS ESPECIALES'!$I$18</f>
        <v>1.5485591834133491E-2</v>
      </c>
      <c r="J29" s="9">
        <f>+'[1]TRABAJOS AEREOS ESPECIALES'!J11/'[1]TRABAJOS AEREOS ESPECIALES'!$J$18</f>
        <v>4.4044446169868363E-2</v>
      </c>
      <c r="K29" s="9">
        <f>+'[1]TRABAJOS AEREOS ESPECIALES'!K11/'[1]TRABAJOS AEREOS ESPECIALES'!$K$18</f>
        <v>0</v>
      </c>
      <c r="L29" s="9">
        <f>+'[1]TRABAJOS AEREOS ESPECIALES'!L11/'[1]TRABAJOS AEREOS ESPECIALES'!$L$18</f>
        <v>0.26141687948681858</v>
      </c>
    </row>
    <row r="30" spans="1:12" x14ac:dyDescent="0.2">
      <c r="A30" s="10" t="s">
        <v>244</v>
      </c>
      <c r="B30" s="9">
        <f t="shared" si="3"/>
        <v>9.1595625099839227E-3</v>
      </c>
      <c r="C30" s="9">
        <f t="shared" si="4"/>
        <v>0</v>
      </c>
      <c r="D30" s="9">
        <f t="shared" si="5"/>
        <v>0</v>
      </c>
      <c r="E30" s="9">
        <f t="shared" si="6"/>
        <v>0</v>
      </c>
      <c r="F30" s="9">
        <f t="shared" si="7"/>
        <v>0</v>
      </c>
      <c r="G30" s="9">
        <f>+'[1]TRABAJOS AEREOS ESPECIALES'!G12/'[1]TRABAJOS AEREOS ESPECIALES'!$G$18</f>
        <v>0</v>
      </c>
      <c r="H30" s="9">
        <f>+'[1]TRABAJOS AEREOS ESPECIALES'!H12/'[1]TRABAJOS AEREOS ESPECIALES'!$H$18</f>
        <v>1.9334154081084548E-2</v>
      </c>
      <c r="I30" s="9">
        <f>+'[1]TRABAJOS AEREOS ESPECIALES'!I12/'[1]TRABAJOS AEREOS ESPECIALES'!$I$18</f>
        <v>0</v>
      </c>
      <c r="J30" s="9">
        <f>+'[1]TRABAJOS AEREOS ESPECIALES'!J12/'[1]TRABAJOS AEREOS ESPECIALES'!$J$18</f>
        <v>0</v>
      </c>
      <c r="K30" s="9">
        <f>+'[1]TRABAJOS AEREOS ESPECIALES'!K12/'[1]TRABAJOS AEREOS ESPECIALES'!$K$18</f>
        <v>0</v>
      </c>
      <c r="L30" s="9">
        <f>+'[1]TRABAJOS AEREOS ESPECIALES'!L12/'[1]TRABAJOS AEREOS ESPECIALES'!$L$18</f>
        <v>0</v>
      </c>
    </row>
    <row r="31" spans="1:12" x14ac:dyDescent="0.2">
      <c r="A31" s="11" t="s">
        <v>245</v>
      </c>
      <c r="B31" s="12">
        <f t="shared" si="3"/>
        <v>0.93761861633450427</v>
      </c>
      <c r="C31" s="12">
        <f t="shared" si="4"/>
        <v>0.44927940495921137</v>
      </c>
      <c r="D31" s="12">
        <f t="shared" si="5"/>
        <v>0.83984971111964346</v>
      </c>
      <c r="E31" s="12">
        <f t="shared" si="6"/>
        <v>0.92596083545926122</v>
      </c>
      <c r="F31" s="12">
        <f t="shared" si="7"/>
        <v>0.91920828960054957</v>
      </c>
      <c r="G31" s="12">
        <f>+'[1]TRABAJOS AEREOS ESPECIALES'!G13/'[1]TRABAJOS AEREOS ESPECIALES'!$G$18</f>
        <v>0.70911508766493658</v>
      </c>
      <c r="H31" s="12">
        <f>+'[1]TRABAJOS AEREOS ESPECIALES'!H13/'[1]TRABAJOS AEREOS ESPECIALES'!$H$18</f>
        <v>0.59047429046507871</v>
      </c>
      <c r="I31" s="12">
        <f>+'[1]TRABAJOS AEREOS ESPECIALES'!I13/'[1]TRABAJOS AEREOS ESPECIALES'!$I$18</f>
        <v>0.69346666949908653</v>
      </c>
      <c r="J31" s="12">
        <f>+'[1]TRABAJOS AEREOS ESPECIALES'!J13/'[1]TRABAJOS AEREOS ESPECIALES'!$J$18</f>
        <v>0.84257663554714601</v>
      </c>
      <c r="K31" s="12">
        <f>+'[1]TRABAJOS AEREOS ESPECIALES'!K13/'[1]TRABAJOS AEREOS ESPECIALES'!$K$18</f>
        <v>0.75979965729977139</v>
      </c>
      <c r="L31" s="12">
        <f>+'[1]TRABAJOS AEREOS ESPECIALES'!L13/'[1]TRABAJOS AEREOS ESPECIALES'!$L$18</f>
        <v>0.81066128416014804</v>
      </c>
    </row>
    <row r="32" spans="1:12" x14ac:dyDescent="0.2">
      <c r="A32" s="10" t="s">
        <v>246</v>
      </c>
      <c r="B32" s="9">
        <f t="shared" si="3"/>
        <v>6.0353639717035466E-2</v>
      </c>
      <c r="C32" s="9">
        <f t="shared" si="4"/>
        <v>3.0682833250823306E-2</v>
      </c>
      <c r="D32" s="9">
        <f t="shared" si="5"/>
        <v>0.12399331541269677</v>
      </c>
      <c r="E32" s="9">
        <f t="shared" si="6"/>
        <v>4.6361580822017724E-2</v>
      </c>
      <c r="F32" s="9">
        <f t="shared" si="7"/>
        <v>7.4608201400904101E-2</v>
      </c>
      <c r="G32" s="9">
        <f>+'[1]TRABAJOS AEREOS ESPECIALES'!G14/'[1]TRABAJOS AEREOS ESPECIALES'!$G$18</f>
        <v>0.29088491233506342</v>
      </c>
      <c r="H32" s="9">
        <f>+'[1]TRABAJOS AEREOS ESPECIALES'!H14/'[1]TRABAJOS AEREOS ESPECIALES'!$H$18</f>
        <v>0.38196123745657412</v>
      </c>
      <c r="I32" s="9">
        <f>+'[1]TRABAJOS AEREOS ESPECIALES'!I14/'[1]TRABAJOS AEREOS ESPECIALES'!$I$18</f>
        <v>0.30451456748948463</v>
      </c>
      <c r="J32" s="9">
        <f>+'[1]TRABAJOS AEREOS ESPECIALES'!J14/'[1]TRABAJOS AEREOS ESPECIALES'!$J$18</f>
        <v>6.2494704167630186E-2</v>
      </c>
      <c r="K32" s="9">
        <f>+'[1]TRABAJOS AEREOS ESPECIALES'!K14/'[1]TRABAJOS AEREOS ESPECIALES'!$K$18</f>
        <v>0.22577368258149291</v>
      </c>
      <c r="L32" s="9">
        <f>+'[1]TRABAJOS AEREOS ESPECIALES'!L14/'[1]TRABAJOS AEREOS ESPECIALES'!$L$18</f>
        <v>0.13303270392192348</v>
      </c>
    </row>
    <row r="33" spans="1:12" x14ac:dyDescent="0.2">
      <c r="A33" s="10" t="s">
        <v>247</v>
      </c>
      <c r="B33" s="9">
        <f t="shared" si="3"/>
        <v>0</v>
      </c>
      <c r="C33" s="9">
        <f t="shared" si="4"/>
        <v>0</v>
      </c>
      <c r="D33" s="9">
        <f t="shared" si="5"/>
        <v>0</v>
      </c>
      <c r="E33" s="9">
        <f t="shared" si="6"/>
        <v>2.7677583718721074E-2</v>
      </c>
      <c r="F33" s="9">
        <f t="shared" si="7"/>
        <v>0</v>
      </c>
      <c r="G33" s="9">
        <f>+'[1]TRABAJOS AEREOS ESPECIALES'!G15/'[1]TRABAJOS AEREOS ESPECIALES'!$G$18</f>
        <v>0</v>
      </c>
      <c r="H33" s="9">
        <f>+'[1]TRABAJOS AEREOS ESPECIALES'!H15/'[1]TRABAJOS AEREOS ESPECIALES'!$H$18</f>
        <v>3.6633410871666689E-3</v>
      </c>
      <c r="I33" s="9">
        <f>+'[1]TRABAJOS AEREOS ESPECIALES'!I15/'[1]TRABAJOS AEREOS ESPECIALES'!$I$18</f>
        <v>0</v>
      </c>
      <c r="J33" s="9">
        <f>+'[1]TRABAJOS AEREOS ESPECIALES'!J15/'[1]TRABAJOS AEREOS ESPECIALES'!$J$18</f>
        <v>8.3922443695385415E-2</v>
      </c>
      <c r="K33" s="9">
        <f>+'[1]TRABAJOS AEREOS ESPECIALES'!K15/'[1]TRABAJOS AEREOS ESPECIALES'!$K$18</f>
        <v>0</v>
      </c>
      <c r="L33" s="9">
        <f>+'[1]TRABAJOS AEREOS ESPECIALES'!L15/'[1]TRABAJOS AEREOS ESPECIALES'!$L$18</f>
        <v>4.2017736129823645E-2</v>
      </c>
    </row>
    <row r="34" spans="1:12" x14ac:dyDescent="0.2">
      <c r="A34" s="10" t="s">
        <v>248</v>
      </c>
      <c r="B34" s="9">
        <f t="shared" si="3"/>
        <v>2.0277439484602407E-3</v>
      </c>
      <c r="C34" s="9">
        <f t="shared" si="4"/>
        <v>0.5200377617899653</v>
      </c>
      <c r="D34" s="9">
        <f t="shared" si="5"/>
        <v>3.6156973467659809E-2</v>
      </c>
      <c r="E34" s="9">
        <f t="shared" si="6"/>
        <v>0</v>
      </c>
      <c r="F34" s="9">
        <f t="shared" si="7"/>
        <v>6.1835089985463687E-3</v>
      </c>
      <c r="G34" s="9">
        <f>+'[1]TRABAJOS AEREOS ESPECIALES'!G16/'[1]TRABAJOS AEREOS ESPECIALES'!$G$18</f>
        <v>0</v>
      </c>
      <c r="H34" s="9">
        <f>+'[1]TRABAJOS AEREOS ESPECIALES'!H16/'[1]TRABAJOS AEREOS ESPECIALES'!$H$18</f>
        <v>2.3901130991180384E-2</v>
      </c>
      <c r="I34" s="9">
        <f>+'[1]TRABAJOS AEREOS ESPECIALES'!I16/'[1]TRABAJOS AEREOS ESPECIALES'!$I$18</f>
        <v>2.0187630114288143E-3</v>
      </c>
      <c r="J34" s="9">
        <f>+'[1]TRABAJOS AEREOS ESPECIALES'!J16/'[1]TRABAJOS AEREOS ESPECIALES'!$J$18</f>
        <v>1.1006216589838415E-2</v>
      </c>
      <c r="K34" s="9">
        <f>+'[1]TRABAJOS AEREOS ESPECIALES'!K16/'[1]TRABAJOS AEREOS ESPECIALES'!$K$18</f>
        <v>1.4426660118735668E-2</v>
      </c>
      <c r="L34" s="9">
        <f>+'[1]TRABAJOS AEREOS ESPECIALES'!L16/'[1]TRABAJOS AEREOS ESPECIALES'!$L$18</f>
        <v>1.4288275788104862E-2</v>
      </c>
    </row>
    <row r="35" spans="1:12" x14ac:dyDescent="0.2">
      <c r="A35" s="11" t="s">
        <v>249</v>
      </c>
      <c r="B35" s="12">
        <f t="shared" si="3"/>
        <v>6.2381383665495706E-2</v>
      </c>
      <c r="C35" s="12">
        <f t="shared" si="4"/>
        <v>0.55072059504078863</v>
      </c>
      <c r="D35" s="12">
        <f t="shared" si="5"/>
        <v>0.16015028888035657</v>
      </c>
      <c r="E35" s="12">
        <f t="shared" si="6"/>
        <v>7.4039164540738792E-2</v>
      </c>
      <c r="F35" s="12">
        <f t="shared" si="7"/>
        <v>8.0791710399450475E-2</v>
      </c>
      <c r="G35" s="12">
        <f>+'[1]TRABAJOS AEREOS ESPECIALES'!G17/'[1]TRABAJOS AEREOS ESPECIALES'!$G$18</f>
        <v>0.29088491233506342</v>
      </c>
      <c r="H35" s="12">
        <f>+'[1]TRABAJOS AEREOS ESPECIALES'!H17/'[1]TRABAJOS AEREOS ESPECIALES'!$H$18</f>
        <v>0.40952570953492118</v>
      </c>
      <c r="I35" s="12">
        <f>+'[1]TRABAJOS AEREOS ESPECIALES'!I17/'[1]TRABAJOS AEREOS ESPECIALES'!$I$18</f>
        <v>0.30653333050091347</v>
      </c>
      <c r="J35" s="12">
        <f>+'[1]TRABAJOS AEREOS ESPECIALES'!J17/'[1]TRABAJOS AEREOS ESPECIALES'!$J$18</f>
        <v>0.15742336445285401</v>
      </c>
      <c r="K35" s="12">
        <f>+'[1]TRABAJOS AEREOS ESPECIALES'!K17/'[1]TRABAJOS AEREOS ESPECIALES'!$K$18</f>
        <v>0.24020034270022858</v>
      </c>
      <c r="L35" s="12">
        <f>+'[1]TRABAJOS AEREOS ESPECIALES'!L17/'[1]TRABAJOS AEREOS ESPECIALES'!$L$18</f>
        <v>0.18933871583985198</v>
      </c>
    </row>
    <row r="36" spans="1:12" x14ac:dyDescent="0.2">
      <c r="A36" s="13" t="s">
        <v>3</v>
      </c>
      <c r="B36" s="12">
        <f t="shared" si="3"/>
        <v>1</v>
      </c>
      <c r="C36" s="12">
        <f t="shared" si="4"/>
        <v>1</v>
      </c>
      <c r="D36" s="12">
        <f t="shared" si="5"/>
        <v>1</v>
      </c>
      <c r="E36" s="12">
        <f t="shared" si="6"/>
        <v>1</v>
      </c>
      <c r="F36" s="12">
        <f t="shared" si="7"/>
        <v>1</v>
      </c>
      <c r="G36" s="12">
        <f>+'[1]TRABAJOS AEREOS ESPECIALES'!G18/'[1]TRABAJOS AEREOS ESPECIALES'!$G$18</f>
        <v>1</v>
      </c>
      <c r="H36" s="12">
        <f>+'[1]TRABAJOS AEREOS ESPECIALES'!H18/'[1]TRABAJOS AEREOS ESPECIALES'!$H$18</f>
        <v>1</v>
      </c>
      <c r="I36" s="12">
        <f>+'[1]TRABAJOS AEREOS ESPECIALES'!I18/'[1]TRABAJOS AEREOS ESPECIALES'!$I$18</f>
        <v>1</v>
      </c>
      <c r="J36" s="12">
        <f>+'[1]TRABAJOS AEREOS ESPECIALES'!J18/'[1]TRABAJOS AEREOS ESPECIALES'!$J$18</f>
        <v>1</v>
      </c>
      <c r="K36" s="12">
        <f>+'[1]TRABAJOS AEREOS ESPECIALES'!K18/'[1]TRABAJOS AEREOS ESPECIALES'!$K$18</f>
        <v>1</v>
      </c>
      <c r="L36" s="12">
        <f>+'[1]TRABAJOS AEREOS ESPECIALES'!L18/'[1]TRABAJOS AEREOS ESPECIALES'!$L$18</f>
        <v>1</v>
      </c>
    </row>
  </sheetData>
  <mergeCells count="3">
    <mergeCell ref="A1:L1"/>
    <mergeCell ref="A2:L2"/>
    <mergeCell ref="A22:L2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975F756529D5344999D0D802AAD6C9A" ma:contentTypeVersion="4" ma:contentTypeDescription="Crear nuevo documento." ma:contentTypeScope="" ma:versionID="27459195d74885395f54a37c084c0f16">
  <xsd:schema xmlns:xsd="http://www.w3.org/2001/XMLSchema" xmlns:xs="http://www.w3.org/2001/XMLSchema" xmlns:p="http://schemas.microsoft.com/office/2006/metadata/properties" xmlns:ns2="7f46df1b-c851-4487-9672-e2321d678dfc" targetNamespace="http://schemas.microsoft.com/office/2006/metadata/properties" ma:root="true" ma:fieldsID="3ce1ee72f2a1815a326f16ab0e419b7c" ns2:_="">
    <xsd:import namespace="7f46df1b-c851-4487-9672-e2321d678dfc"/>
    <xsd:element name="properties">
      <xsd:complexType>
        <xsd:sequence>
          <xsd:element name="documentManagement">
            <xsd:complexType>
              <xsd:all>
                <xsd:element ref="ns2:Descripci_x00f3_n" minOccurs="0"/>
                <xsd:element ref="ns2:Filtro" minOccurs="0"/>
                <xsd:element ref="ns2:Formato"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46df1b-c851-4487-9672-e2321d678dfc"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Filtro" ma:index="9" nillable="true" ma:displayName="Filtro" ma:internalName="Filtro">
      <xsd:simpleType>
        <xsd:restriction base="dms:Text">
          <xsd:maxLength value="255"/>
        </xsd:restriction>
      </xsd:simpleType>
    </xsd:element>
    <xsd:element name="Formato" ma:index="10"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Orden" ma:index="11" nillable="true" ma:displayName="Orden" ma:internalName="Orde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rden xmlns="7f46df1b-c851-4487-9672-e2321d678dfc">26</Orden>
    <Descripci_x00f3_n xmlns="7f46df1b-c851-4487-9672-e2321d678dfc" xsi:nil="true"/>
    <Formato xmlns="7f46df1b-c851-4487-9672-e2321d678dfc">/Style%20Library/Images/xls.svg</Formato>
    <Filtro xmlns="7f46df1b-c851-4487-9672-e2321d678dfc">COSTOS</Filtro>
  </documentManagement>
</p:properties>
</file>

<file path=customXml/itemProps1.xml><?xml version="1.0" encoding="utf-8"?>
<ds:datastoreItem xmlns:ds="http://schemas.openxmlformats.org/officeDocument/2006/customXml" ds:itemID="{A7138DC9-5BA7-406B-936B-41C901F8476A}"/>
</file>

<file path=customXml/itemProps2.xml><?xml version="1.0" encoding="utf-8"?>
<ds:datastoreItem xmlns:ds="http://schemas.openxmlformats.org/officeDocument/2006/customXml" ds:itemID="{681374DE-8A94-4B76-B26D-EE29BDFEC7B7}"/>
</file>

<file path=customXml/itemProps3.xml><?xml version="1.0" encoding="utf-8"?>
<ds:datastoreItem xmlns:ds="http://schemas.openxmlformats.org/officeDocument/2006/customXml" ds:itemID="{B741D221-6CE0-4E42-849C-3A89B112E8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CONTENIDO</vt:lpstr>
      <vt:lpstr>EMPRESA POR TIPO DE AERONAVE</vt:lpstr>
      <vt:lpstr>COBERTURA</vt:lpstr>
      <vt:lpstr>GRAFICAS</vt:lpstr>
      <vt:lpstr>PAX REGULAR NACIONAL - INTER</vt:lpstr>
      <vt:lpstr>CARGA NACIONAL - INTER</vt:lpstr>
      <vt:lpstr>COMERCIAL REGIONAL</vt:lpstr>
      <vt:lpstr>AEROTAXIS</vt:lpstr>
      <vt:lpstr>TRABAJOS AEREOS ESPECIALES</vt:lpstr>
      <vt:lpstr>AVIACIÓN AGRICOLA</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Boletín Costos de Operación I Semestre 2023</dc:title>
  <cp:lastModifiedBy>Juan David Dominguez Arrieta</cp:lastModifiedBy>
  <dcterms:created xsi:type="dcterms:W3CDTF">2023-11-07T14:27:10Z</dcterms:created>
  <dcterms:modified xsi:type="dcterms:W3CDTF">2023-11-09T21:11:38Z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0x0101009975F756529D5344999D0D802AAD6C9A</vt:lpwstr>
  </property>
</Properties>
</file>